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3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CA 2022" sheetId="1" state="visible" r:id="rId2"/>
    <sheet name="CA 2021" sheetId="2" state="visible" r:id="rId3"/>
    <sheet name="BP 2023" sheetId="3" state="visible" r:id="rId4"/>
  </sheets>
  <externalReferences>
    <externalReference r:id="rId5"/>
    <externalReference r:id="rId6"/>
    <externalReference r:id="rId7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<sst xmlns="http://schemas.openxmlformats.org/spreadsheetml/2006/main" count="240" uniqueCount="84">
  <si>
    <t xml:space="preserve">COMMUNE - Compte Administratif 2022</t>
  </si>
  <si>
    <t xml:space="preserve">Recettes de fonctionnement</t>
  </si>
  <si>
    <t xml:space="preserve">Vue d'ensemble</t>
  </si>
  <si>
    <t xml:space="preserve">FONCTIONNEMENT</t>
  </si>
  <si>
    <t xml:space="preserve">INVESTISSEMENT</t>
  </si>
  <si>
    <t xml:space="preserve">ENSEMBLE</t>
  </si>
  <si>
    <t xml:space="preserve">Intitulé</t>
  </si>
  <si>
    <t xml:space="preserve">Crédits Ouverts
(BP+ DM)           </t>
  </si>
  <si>
    <t xml:space="preserve">Titres émis et produits rattachés</t>
  </si>
  <si>
    <t xml:space="preserve">%</t>
  </si>
  <si>
    <t xml:space="preserve">Recettes ou Excédent</t>
  </si>
  <si>
    <t xml:space="preserve">Dépenses ou Déficit</t>
  </si>
  <si>
    <t xml:space="preserve">013 - Atténuations de charges</t>
  </si>
  <si>
    <t xml:space="preserve">Opérations de l’exercice 2022</t>
  </si>
  <si>
    <t xml:space="preserve">70 - Produits des services du domaine et ventes diverses</t>
  </si>
  <si>
    <t xml:space="preserve">Résultat de l’exercice</t>
  </si>
  <si>
    <t xml:space="preserve">73 - Impôts et taxes</t>
  </si>
  <si>
    <t xml:space="preserve">731 - Fiscalité locale</t>
  </si>
  <si>
    <t xml:space="preserve">Résultat reporté 2021</t>
  </si>
  <si>
    <t xml:space="preserve">74 - Dotations, subventions et participations</t>
  </si>
  <si>
    <t xml:space="preserve">75 - Autres produits de gestion courante</t>
  </si>
  <si>
    <t xml:space="preserve">Résultat de Clôture</t>
  </si>
  <si>
    <t xml:space="preserve">76 - Produits financiers</t>
  </si>
  <si>
    <t xml:space="preserve">77 - Produits exceptionnels</t>
  </si>
  <si>
    <t xml:space="preserve">Reste à réaliser</t>
  </si>
  <si>
    <t xml:space="preserve">Recettes Réelles de fonctionnement de l'exercice</t>
  </si>
  <si>
    <t xml:space="preserve">042 - Opérations d'ordre de transfert entre section                     </t>
  </si>
  <si>
    <t xml:space="preserve">Résultat définitif</t>
  </si>
  <si>
    <t xml:space="preserve">Sous-total Recettes de fonctionnement</t>
  </si>
  <si>
    <t xml:space="preserve">002 - Excédent de fonctionnement reporté                                </t>
  </si>
  <si>
    <t xml:space="preserve">Total Recettes de fonctionnement</t>
  </si>
  <si>
    <t xml:space="preserve">Dépenses de fonctionnement</t>
  </si>
  <si>
    <t xml:space="preserve">Mandats émis et charges rattachées</t>
  </si>
  <si>
    <t xml:space="preserve">011 - Charges à caractère général</t>
  </si>
  <si>
    <t xml:space="preserve">012 - Charges de personnel et frais assimilés</t>
  </si>
  <si>
    <t xml:space="preserve">65 - Autres charges de gestion courante</t>
  </si>
  <si>
    <t xml:space="preserve">66 - Charges financières</t>
  </si>
  <si>
    <t xml:space="preserve">Sous-total Dépenses réelles de fonctionnement</t>
  </si>
  <si>
    <t xml:space="preserve">023 - Virement à la section d'investissement</t>
  </si>
  <si>
    <t xml:space="preserve">Total Dépenses de fonctionnement</t>
  </si>
  <si>
    <t xml:space="preserve">Recettes d'investissement</t>
  </si>
  <si>
    <t xml:space="preserve">Titres émis</t>
  </si>
  <si>
    <t xml:space="preserve">10 - Dotations, fonds divers et réserves</t>
  </si>
  <si>
    <t xml:space="preserve">13 - Subventions d'investissement</t>
  </si>
  <si>
    <t xml:space="preserve">165 - Dépôts et cautionnement</t>
  </si>
  <si>
    <t xml:space="preserve">45 - Opérations pour compte de tiers</t>
  </si>
  <si>
    <t xml:space="preserve">Sous-total Recettes réelles d'Investissement</t>
  </si>
  <si>
    <t xml:space="preserve">021 - Virement de la section de fonctionnement </t>
  </si>
  <si>
    <t xml:space="preserve">041 - Opérations patrimoniales</t>
  </si>
  <si>
    <t xml:space="preserve">Total Recettes d'Investissement de l'exercice</t>
  </si>
  <si>
    <t xml:space="preserve">001 - Excédent investissement reporté</t>
  </si>
  <si>
    <t xml:space="preserve">Total Recettes d'investissement</t>
  </si>
  <si>
    <t xml:space="preserve">Dépenses d'investissement</t>
  </si>
  <si>
    <t xml:space="preserve">Mandats émis</t>
  </si>
  <si>
    <t xml:space="preserve">16 - Emprunts et dettes assimilées</t>
  </si>
  <si>
    <t xml:space="preserve">165 - Dépôts et cautionnement reçus</t>
  </si>
  <si>
    <t xml:space="preserve">20 - Immobilisations incorporelles</t>
  </si>
  <si>
    <t xml:space="preserve">204 - Subventions d'équipement versés</t>
  </si>
  <si>
    <t xml:space="preserve">21 - Immobilisations corporelles</t>
  </si>
  <si>
    <t xml:space="preserve">22 - Immobilisations - Dépenses d'équipement par opération</t>
  </si>
  <si>
    <t xml:space="preserve">26 - Paricipations et créances rattachées à des participations</t>
  </si>
  <si>
    <t xml:space="preserve">27 - Autres immobilisations financières</t>
  </si>
  <si>
    <t xml:space="preserve">Sous-total Dépenses réelles d'investissement</t>
  </si>
  <si>
    <t xml:space="preserve">040 - Opétations d'ordre de transfert entre sections</t>
  </si>
  <si>
    <t xml:space="preserve">Total Dépenses d'investissement de l'exercice</t>
  </si>
  <si>
    <t xml:space="preserve">001 - Déficit d'investissement reporté</t>
  </si>
  <si>
    <t xml:space="preserve">Total Dépenses d'investissement</t>
  </si>
  <si>
    <t xml:space="preserve">COMMUNE - Compte Administratif 2021</t>
  </si>
  <si>
    <t xml:space="preserve">Opérations de l’exercice 2021</t>
  </si>
  <si>
    <t xml:space="preserve">Résultat reporté 2020</t>
  </si>
  <si>
    <t xml:space="preserve">67 - Charges exceptionnelles</t>
  </si>
  <si>
    <t xml:space="preserve">014 - Atténations de produits</t>
  </si>
  <si>
    <t xml:space="preserve">16 - Emprunts</t>
  </si>
  <si>
    <t xml:space="preserve">COMMUNE - Budget Primitif 2023</t>
  </si>
  <si>
    <t xml:space="preserve">Pour mémoire (BP + DM 2022)</t>
  </si>
  <si>
    <t xml:space="preserve">Propositions 2023</t>
  </si>
  <si>
    <t xml:space="preserve">TOTAUX</t>
  </si>
  <si>
    <t xml:space="preserve">Sous total - Recettes Réelles de fonctionnement</t>
  </si>
  <si>
    <t xml:space="preserve">042 - Opérations d'ordre de transfert entre section            </t>
  </si>
  <si>
    <t xml:space="preserve">011 - Charges à caractère générale</t>
  </si>
  <si>
    <t xml:space="preserve">Restes à réaliser</t>
  </si>
  <si>
    <t xml:space="preserve">TOTAL BP 2023</t>
  </si>
  <si>
    <t xml:space="preserve">021 - Virement de la section de fonctionnement</t>
  </si>
  <si>
    <t xml:space="preserve">20 - Immobilisations corporelles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</si>
</sst>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\ %"/>
    <numFmt numFmtId="166" formatCode="_-* #,##0.00\ [$€-40C]_-;\-* #,##0.00\ [$€-40C]_-;_-* \-??\ [$€-40C]_-;_-@_-"/>
    <numFmt numFmtId="167" formatCode="_-* #,##0.00&quot; €&quot;_-;\-* #,##0.00&quot; €&quot;_-;_-* \-??&quot; €&quot;_-;_-@_-"/>
    <numFmt numFmtId="168" formatCode="_-* #,##0.00_-;\-* #,##0.00_-;_-* \-??_-;_-@_-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u val="single"/>
      <sz val="11"/>
      <name val="Arial"/>
      <family val="2"/>
      <charset val="1"/>
    </font>
    <font>
      <sz val="11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FF000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i val="true"/>
      <sz val="11"/>
      <color rgb="FFFF0000"/>
      <name val="Arial"/>
      <family val="2"/>
      <charset val="1"/>
    </font>
    <font>
      <b val="true"/>
      <u val="singl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AE3F3"/>
        <bgColor rgb="FFCCFFFF"/>
      </patternFill>
    </fill>
    <fill>
      <patternFill patternType="solid">
        <fgColor rgb="FFBFBFBF"/>
        <bgColor rgb="FF99CCFF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true" diagonalDown="false">
      <left style="thin"/>
      <right style="thin"/>
      <top style="thin"/>
      <bottom style="thin"/>
      <diagonal style="thin"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7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8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6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8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9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6" fillId="2" borderId="1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5" fillId="0" borderId="2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5" fillId="0" borderId="1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6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1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2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2" fillId="3" borderId="1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1" fillId="0" borderId="1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8" fontId="11" fillId="0" borderId="1" xfId="15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Pourcentage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externalLink" Target="externalLinks/externalLink1.xml"/><Relationship Id="rId6" Type="http://schemas.openxmlformats.org/officeDocument/2006/relationships/externalLink" Target="externalLinks/externalLink2.xml"/><Relationship Id="rId7" Type="http://schemas.openxmlformats.org/officeDocument/2006/relationships/externalLink" Target="externalLinks/externalLink3.xml"/><Relationship Id="rId8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../../../../../Finances/BP/BP%202022/2022%20Budget%20Principal/Commune%20-%20BP%202022_CA%202022.xlsx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../../../../../../../Finances/BP/BP%202021%20-%20CA%202021/Commune%20-%20BP%202021.xlsx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../../../../../../../../../../../Finances/BP/BP%202023/2023%20Budget%20Principal/Commune%20-%20BP%202023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P_Fct_2022"/>
      <sheetName val="BP_Ivt_2022"/>
      <sheetName val="Présentation BP"/>
      <sheetName val="DM1"/>
      <sheetName val="DM2"/>
      <sheetName val="DM3"/>
      <sheetName val="CA_Fct_2022"/>
      <sheetName val="CA_Ivt_2022"/>
      <sheetName val="RAR"/>
      <sheetName val="Délibération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H7">
            <v>200</v>
          </cell>
          <cell r="I7">
            <v>3025.2</v>
          </cell>
        </row>
        <row r="10">
          <cell r="H10">
            <v>344922</v>
          </cell>
          <cell r="I10">
            <v>345632.41</v>
          </cell>
          <cell r="J10">
            <v>339</v>
          </cell>
        </row>
        <row r="37">
          <cell r="H37">
            <v>277703</v>
          </cell>
          <cell r="I37">
            <v>276718.5</v>
          </cell>
        </row>
        <row r="42">
          <cell r="H42">
            <v>801262.3</v>
          </cell>
          <cell r="I42">
            <v>804298.69</v>
          </cell>
        </row>
        <row r="50">
          <cell r="H50">
            <v>889918</v>
          </cell>
          <cell r="I50">
            <v>894902.17</v>
          </cell>
        </row>
        <row r="73">
          <cell r="H73">
            <v>55216.07</v>
          </cell>
          <cell r="I73">
            <v>60337.9</v>
          </cell>
        </row>
        <row r="81">
          <cell r="H81">
            <v>30</v>
          </cell>
          <cell r="I81">
            <v>33.96</v>
          </cell>
        </row>
        <row r="84">
          <cell r="H84">
            <v>0</v>
          </cell>
          <cell r="I84">
            <v>1</v>
          </cell>
        </row>
        <row r="92">
          <cell r="H92">
            <v>150000</v>
          </cell>
          <cell r="I92">
            <v>149815.92</v>
          </cell>
        </row>
        <row r="96">
          <cell r="H96">
            <v>50922.76</v>
          </cell>
          <cell r="I96">
            <v>50922.76</v>
          </cell>
        </row>
        <row r="108">
          <cell r="H108">
            <v>956702</v>
          </cell>
          <cell r="I108">
            <v>820420.6</v>
          </cell>
          <cell r="J108">
            <v>23858.71</v>
          </cell>
        </row>
        <row r="181">
          <cell r="H181">
            <v>989830</v>
          </cell>
          <cell r="I181">
            <v>985706.2</v>
          </cell>
        </row>
        <row r="207">
          <cell r="H207">
            <v>370994</v>
          </cell>
          <cell r="I207">
            <v>350621.88</v>
          </cell>
        </row>
        <row r="225">
          <cell r="H225">
            <v>1200</v>
          </cell>
          <cell r="I225">
            <v>1182.52</v>
          </cell>
        </row>
        <row r="238">
          <cell r="H238">
            <v>251448.13</v>
          </cell>
        </row>
      </sheetData>
      <sheetData sheetId="7">
        <row r="7">
          <cell r="F7">
            <v>588795.95</v>
          </cell>
          <cell r="G7">
            <v>608854.77</v>
          </cell>
        </row>
        <row r="12">
          <cell r="F12">
            <v>119296</v>
          </cell>
          <cell r="G12">
            <v>47374.68</v>
          </cell>
        </row>
        <row r="37">
          <cell r="F37">
            <v>1400</v>
          </cell>
          <cell r="G37">
            <v>700</v>
          </cell>
        </row>
        <row r="39">
          <cell r="F39">
            <v>28910</v>
          </cell>
        </row>
        <row r="42">
          <cell r="F42">
            <v>251448.13</v>
          </cell>
        </row>
        <row r="47">
          <cell r="F47">
            <v>8500</v>
          </cell>
          <cell r="G47">
            <v>6016.37</v>
          </cell>
        </row>
        <row r="58">
          <cell r="F58">
            <v>106000</v>
          </cell>
          <cell r="G58">
            <v>105354.48</v>
          </cell>
        </row>
        <row r="61">
          <cell r="F61">
            <v>1400</v>
          </cell>
          <cell r="G61">
            <v>700</v>
          </cell>
        </row>
        <row r="63">
          <cell r="F63">
            <v>31200</v>
          </cell>
          <cell r="G63">
            <v>21010</v>
          </cell>
        </row>
        <row r="67">
          <cell r="F67">
            <v>2800</v>
          </cell>
          <cell r="G67">
            <v>2700.87</v>
          </cell>
        </row>
        <row r="70">
          <cell r="F70">
            <v>74628.26</v>
          </cell>
          <cell r="G70">
            <v>60138.42</v>
          </cell>
        </row>
        <row r="96">
          <cell r="F96">
            <v>421538.98</v>
          </cell>
          <cell r="G96">
            <v>301620.39</v>
          </cell>
        </row>
        <row r="175">
          <cell r="F175">
            <v>500</v>
          </cell>
          <cell r="G175">
            <v>500</v>
          </cell>
        </row>
        <row r="178">
          <cell r="F178">
            <v>60000</v>
          </cell>
          <cell r="G178">
            <v>59649.87</v>
          </cell>
        </row>
        <row r="181">
          <cell r="F181">
            <v>28910</v>
          </cell>
          <cell r="G181">
            <v>0</v>
          </cell>
        </row>
        <row r="190">
          <cell r="F190">
            <v>150000</v>
          </cell>
          <cell r="G190">
            <v>149815.92</v>
          </cell>
        </row>
        <row r="191">
          <cell r="F191">
            <v>8500</v>
          </cell>
          <cell r="G191">
            <v>6016.37</v>
          </cell>
        </row>
        <row r="196">
          <cell r="F196">
            <v>112872.84</v>
          </cell>
          <cell r="G196">
            <v>112872.84</v>
          </cell>
        </row>
      </sheetData>
      <sheetData sheetId="8">
        <row r="9">
          <cell r="B9">
            <v>71900</v>
          </cell>
        </row>
        <row r="36">
          <cell r="B36">
            <v>120655.25</v>
          </cell>
        </row>
      </sheetData>
      <sheetData sheetId="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A 2020-definitif"/>
      <sheetName val="BP 2021-Fonctionnement"/>
      <sheetName val="Epargne"/>
      <sheetName val="BP2021-Investissement"/>
      <sheetName val="Présentation BP"/>
      <sheetName val="Délibération BP"/>
      <sheetName val="DM1"/>
      <sheetName val="DM2"/>
      <sheetName val="DM3"/>
      <sheetName val="DM4"/>
      <sheetName val="CA_Fct_2021"/>
      <sheetName val="CA_Ivt_2021"/>
      <sheetName val="CA_2021-Present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7">
          <cell r="F7">
            <v>300</v>
          </cell>
          <cell r="G7">
            <v>2734.93</v>
          </cell>
        </row>
        <row r="7">
          <cell r="O7">
            <v>803861</v>
          </cell>
          <cell r="P7">
            <v>747319.63</v>
          </cell>
        </row>
        <row r="10">
          <cell r="F10">
            <v>278029.87</v>
          </cell>
          <cell r="G10">
            <v>322559.21</v>
          </cell>
        </row>
        <row r="36">
          <cell r="F36">
            <v>961501.29</v>
          </cell>
          <cell r="G36">
            <v>991941.15</v>
          </cell>
        </row>
        <row r="45">
          <cell r="F45">
            <v>774237.53</v>
          </cell>
          <cell r="G45">
            <v>788387.82</v>
          </cell>
        </row>
        <row r="66">
          <cell r="F66">
            <v>58610</v>
          </cell>
          <cell r="G66">
            <v>69153.36</v>
          </cell>
        </row>
        <row r="70">
          <cell r="O70">
            <v>920164</v>
          </cell>
          <cell r="P70">
            <v>907591.25</v>
          </cell>
        </row>
        <row r="74">
          <cell r="F74">
            <v>40</v>
          </cell>
          <cell r="G74">
            <v>30.76</v>
          </cell>
        </row>
        <row r="77">
          <cell r="F77">
            <v>4000</v>
          </cell>
          <cell r="G77">
            <v>11823.77</v>
          </cell>
        </row>
        <row r="86">
          <cell r="O86">
            <v>350570</v>
          </cell>
          <cell r="P86">
            <v>333313.82</v>
          </cell>
        </row>
        <row r="89">
          <cell r="F89">
            <v>303859.69</v>
          </cell>
          <cell r="G89">
            <v>303859.69</v>
          </cell>
        </row>
        <row r="99">
          <cell r="O99">
            <v>1500</v>
          </cell>
          <cell r="P99">
            <v>1497.21</v>
          </cell>
        </row>
        <row r="103">
          <cell r="O103">
            <v>300</v>
          </cell>
          <cell r="P103">
            <v>295.72</v>
          </cell>
        </row>
        <row r="106">
          <cell r="O106">
            <v>13551</v>
          </cell>
          <cell r="P106">
            <v>13551</v>
          </cell>
        </row>
        <row r="112">
          <cell r="O112">
            <v>290632.38</v>
          </cell>
        </row>
      </sheetData>
      <sheetData sheetId="11">
        <row r="7">
          <cell r="B7">
            <v>670700</v>
          </cell>
          <cell r="C7">
            <v>678659.69</v>
          </cell>
        </row>
        <row r="12">
          <cell r="B12">
            <v>596029.99</v>
          </cell>
          <cell r="C12">
            <v>527989.26</v>
          </cell>
        </row>
        <row r="34">
          <cell r="B34">
            <v>66681.03</v>
          </cell>
          <cell r="C34">
            <v>0</v>
          </cell>
        </row>
        <row r="37">
          <cell r="B37">
            <v>700</v>
          </cell>
          <cell r="C37">
            <v>700</v>
          </cell>
        </row>
        <row r="40">
          <cell r="B40">
            <v>290632.38</v>
          </cell>
        </row>
        <row r="45">
          <cell r="B45">
            <v>8664</v>
          </cell>
          <cell r="C45">
            <v>8664</v>
          </cell>
        </row>
        <row r="55">
          <cell r="B55">
            <v>105100</v>
          </cell>
          <cell r="C55">
            <v>105039.79</v>
          </cell>
        </row>
        <row r="58">
          <cell r="B58">
            <v>10000</v>
          </cell>
          <cell r="C58">
            <v>0</v>
          </cell>
        </row>
        <row r="61">
          <cell r="B61">
            <v>90677.66</v>
          </cell>
          <cell r="C61">
            <v>68194.23</v>
          </cell>
        </row>
        <row r="84">
          <cell r="B84">
            <v>1082933.553</v>
          </cell>
          <cell r="C84">
            <v>811523.85</v>
          </cell>
        </row>
        <row r="139">
          <cell r="B139">
            <v>500</v>
          </cell>
          <cell r="C139">
            <v>0</v>
          </cell>
        </row>
        <row r="142">
          <cell r="B142">
            <v>30000</v>
          </cell>
          <cell r="C142">
            <v>29931.73</v>
          </cell>
        </row>
        <row r="149">
          <cell r="B149">
            <v>8664</v>
          </cell>
          <cell r="C149">
            <v>8664</v>
          </cell>
        </row>
        <row r="153">
          <cell r="B153">
            <v>305532.19</v>
          </cell>
          <cell r="C153">
            <v>305532.19</v>
          </cell>
        </row>
        <row r="154">
          <cell r="D154">
            <v>216826.24</v>
          </cell>
        </row>
      </sheetData>
      <sheetData sheetId="1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BP_Fct_2023"/>
      <sheetName val="BP_Ivt_2023"/>
      <sheetName val="Présentation BP"/>
      <sheetName val="DM 1"/>
      <sheetName val="CA_Fct_2023"/>
      <sheetName val="CA_Ivt_2023"/>
      <sheetName val="DM2"/>
    </sheetNames>
    <sheetDataSet>
      <sheetData sheetId="0">
        <row r="7">
          <cell r="H7">
            <v>200</v>
          </cell>
        </row>
        <row r="7">
          <cell r="J7">
            <v>1000</v>
          </cell>
        </row>
        <row r="10">
          <cell r="H10">
            <v>344922</v>
          </cell>
        </row>
        <row r="10">
          <cell r="J10">
            <v>411105</v>
          </cell>
        </row>
        <row r="38">
          <cell r="H38">
            <v>277703</v>
          </cell>
        </row>
        <row r="38">
          <cell r="J38">
            <v>259407</v>
          </cell>
        </row>
        <row r="43">
          <cell r="H43">
            <v>801262.3</v>
          </cell>
        </row>
        <row r="43">
          <cell r="J43">
            <v>833400</v>
          </cell>
        </row>
        <row r="51">
          <cell r="H51">
            <v>889918</v>
          </cell>
        </row>
        <row r="51">
          <cell r="J51">
            <v>819060</v>
          </cell>
        </row>
        <row r="74">
          <cell r="H74">
            <v>55216.07</v>
          </cell>
        </row>
        <row r="74">
          <cell r="J74">
            <v>65917.89</v>
          </cell>
        </row>
        <row r="83">
          <cell r="H83">
            <v>30</v>
          </cell>
        </row>
        <row r="83">
          <cell r="J83">
            <v>30</v>
          </cell>
        </row>
        <row r="86">
          <cell r="H86">
            <v>0</v>
          </cell>
        </row>
        <row r="86">
          <cell r="J86">
            <v>0</v>
          </cell>
        </row>
        <row r="94">
          <cell r="H94">
            <v>150000</v>
          </cell>
        </row>
        <row r="94">
          <cell r="J94">
            <v>30000</v>
          </cell>
        </row>
        <row r="98">
          <cell r="H98">
            <v>50922.76</v>
          </cell>
        </row>
        <row r="98">
          <cell r="J98">
            <v>32397.6</v>
          </cell>
        </row>
        <row r="110">
          <cell r="H110">
            <v>956702</v>
          </cell>
        </row>
        <row r="110">
          <cell r="J110">
            <v>842342</v>
          </cell>
        </row>
        <row r="183">
          <cell r="H183">
            <v>989830</v>
          </cell>
        </row>
        <row r="183">
          <cell r="J183">
            <v>1039250</v>
          </cell>
        </row>
        <row r="209">
          <cell r="H209">
            <v>370994</v>
          </cell>
        </row>
        <row r="209">
          <cell r="J209">
            <v>364418.86</v>
          </cell>
        </row>
        <row r="228">
          <cell r="H228">
            <v>1200</v>
          </cell>
        </row>
        <row r="228">
          <cell r="J228">
            <v>870</v>
          </cell>
        </row>
        <row r="241">
          <cell r="H241">
            <v>251448.13</v>
          </cell>
        </row>
        <row r="241">
          <cell r="J241">
            <v>205436.63</v>
          </cell>
        </row>
      </sheetData>
      <sheetData sheetId="1">
        <row r="7">
          <cell r="F7">
            <v>588795.95</v>
          </cell>
        </row>
        <row r="7">
          <cell r="J7">
            <v>484723.52</v>
          </cell>
        </row>
        <row r="12">
          <cell r="F12">
            <v>119296</v>
          </cell>
        </row>
        <row r="12">
          <cell r="H12">
            <v>71900</v>
          </cell>
          <cell r="I12">
            <v>158600</v>
          </cell>
        </row>
        <row r="39">
          <cell r="F39">
            <v>1400</v>
          </cell>
        </row>
        <row r="39">
          <cell r="I39">
            <v>700</v>
          </cell>
        </row>
        <row r="41">
          <cell r="F41">
            <v>28910</v>
          </cell>
        </row>
        <row r="41">
          <cell r="I41">
            <v>31650</v>
          </cell>
        </row>
        <row r="44">
          <cell r="F44">
            <v>251448.13</v>
          </cell>
        </row>
        <row r="44">
          <cell r="I44">
            <v>205436.63</v>
          </cell>
        </row>
        <row r="49">
          <cell r="F49">
            <v>8500</v>
          </cell>
        </row>
        <row r="49">
          <cell r="I49">
            <v>0</v>
          </cell>
        </row>
        <row r="60">
          <cell r="F60">
            <v>106000</v>
          </cell>
        </row>
        <row r="60">
          <cell r="I60">
            <v>106000</v>
          </cell>
        </row>
        <row r="63">
          <cell r="F63">
            <v>1400</v>
          </cell>
        </row>
        <row r="63">
          <cell r="I63">
            <v>700</v>
          </cell>
        </row>
        <row r="65">
          <cell r="F65">
            <v>31200</v>
          </cell>
        </row>
        <row r="65">
          <cell r="H65">
            <v>810</v>
          </cell>
          <cell r="I65">
            <v>10000</v>
          </cell>
        </row>
        <row r="69">
          <cell r="F69">
            <v>2800</v>
          </cell>
        </row>
        <row r="69">
          <cell r="I69">
            <v>40100</v>
          </cell>
        </row>
        <row r="72">
          <cell r="F72">
            <v>74628.26</v>
          </cell>
        </row>
        <row r="72">
          <cell r="H72">
            <v>5249.01</v>
          </cell>
          <cell r="I72">
            <v>58309</v>
          </cell>
        </row>
        <row r="99">
          <cell r="F99">
            <v>421538.98</v>
          </cell>
        </row>
        <row r="99">
          <cell r="H99">
            <v>85686.24</v>
          </cell>
          <cell r="I99">
            <v>328422.56</v>
          </cell>
        </row>
        <row r="181">
          <cell r="F181">
            <v>500</v>
          </cell>
        </row>
        <row r="181">
          <cell r="I181">
            <v>0</v>
          </cell>
        </row>
        <row r="184">
          <cell r="F184">
            <v>60000</v>
          </cell>
        </row>
        <row r="184">
          <cell r="I184">
            <v>98650</v>
          </cell>
        </row>
        <row r="188">
          <cell r="F188">
            <v>28910</v>
          </cell>
        </row>
        <row r="188">
          <cell r="H188">
            <v>28910</v>
          </cell>
          <cell r="I188">
            <v>2740</v>
          </cell>
        </row>
        <row r="196">
          <cell r="F196">
            <v>150000</v>
          </cell>
        </row>
        <row r="196">
          <cell r="I196">
            <v>30000</v>
          </cell>
        </row>
        <row r="200">
          <cell r="F200">
            <v>8500</v>
          </cell>
        </row>
        <row r="200">
          <cell r="I200">
            <v>0</v>
          </cell>
        </row>
        <row r="205">
          <cell r="F205">
            <v>112872.84</v>
          </cell>
        </row>
        <row r="205">
          <cell r="I205">
            <v>157433.34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62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A30" activeCellId="0" sqref="A30"/>
    </sheetView>
  </sheetViews>
  <sheetFormatPr defaultColWidth="10.6875" defaultRowHeight="14.25" zeroHeight="false" outlineLevelRow="0" outlineLevelCol="0"/>
  <cols>
    <col collapsed="false" customWidth="true" hidden="false" outlineLevel="0" max="1" min="1" style="0" width="59.44"/>
    <col collapsed="false" customWidth="true" hidden="false" outlineLevel="0" max="3" min="2" style="0" width="16.89"/>
    <col collapsed="false" customWidth="true" hidden="false" outlineLevel="0" max="4" min="4" style="0" width="10.45"/>
    <col collapsed="false" customWidth="true" hidden="false" outlineLevel="0" max="5" min="5" style="0" width="5.55"/>
    <col collapsed="false" customWidth="true" hidden="false" outlineLevel="0" max="6" min="6" style="0" width="30.33"/>
    <col collapsed="false" customWidth="true" hidden="false" outlineLevel="0" max="12" min="7" style="0" width="16.56"/>
  </cols>
  <sheetData>
    <row r="1" customFormat="false" ht="14.25" hidden="false" customHeight="false" outlineLevel="0" collapsed="false">
      <c r="A1" s="1" t="s">
        <v>0</v>
      </c>
      <c r="B1" s="1"/>
      <c r="C1" s="1"/>
      <c r="D1" s="2"/>
      <c r="E1" s="3"/>
      <c r="F1" s="1" t="s">
        <v>0</v>
      </c>
      <c r="G1" s="1"/>
      <c r="H1" s="1"/>
      <c r="I1" s="4"/>
      <c r="J1" s="3"/>
      <c r="K1" s="3"/>
      <c r="L1" s="3"/>
    </row>
    <row r="2" customFormat="false" ht="14.25" hidden="false" customHeight="false" outlineLevel="0" collapsed="false">
      <c r="A2" s="4"/>
      <c r="B2" s="4"/>
      <c r="C2" s="4"/>
      <c r="D2" s="2"/>
      <c r="E2" s="3"/>
      <c r="F2" s="4"/>
      <c r="G2" s="4"/>
      <c r="H2" s="4"/>
      <c r="I2" s="4"/>
      <c r="J2" s="3"/>
      <c r="K2" s="3"/>
      <c r="L2" s="3"/>
    </row>
    <row r="3" customFormat="false" ht="14.25" hidden="false" customHeight="false" outlineLevel="0" collapsed="false">
      <c r="A3" s="3" t="s">
        <v>1</v>
      </c>
      <c r="B3" s="3"/>
      <c r="C3" s="3"/>
      <c r="D3" s="2"/>
      <c r="E3" s="3"/>
      <c r="F3" s="5" t="s">
        <v>2</v>
      </c>
      <c r="G3" s="6" t="s">
        <v>3</v>
      </c>
      <c r="H3" s="6"/>
      <c r="I3" s="6" t="s">
        <v>4</v>
      </c>
      <c r="J3" s="6"/>
      <c r="K3" s="6" t="s">
        <v>5</v>
      </c>
      <c r="L3" s="6"/>
    </row>
    <row r="4" customFormat="false" ht="41.25" hidden="false" customHeight="false" outlineLevel="0" collapsed="false">
      <c r="A4" s="7" t="s">
        <v>6</v>
      </c>
      <c r="B4" s="8" t="s">
        <v>7</v>
      </c>
      <c r="C4" s="8" t="s">
        <v>8</v>
      </c>
      <c r="D4" s="7" t="s">
        <v>9</v>
      </c>
      <c r="E4" s="3"/>
      <c r="F4" s="3"/>
      <c r="G4" s="9" t="s">
        <v>10</v>
      </c>
      <c r="H4" s="9" t="s">
        <v>11</v>
      </c>
      <c r="I4" s="9" t="s">
        <v>10</v>
      </c>
      <c r="J4" s="9" t="s">
        <v>11</v>
      </c>
      <c r="K4" s="9" t="s">
        <v>10</v>
      </c>
      <c r="L4" s="9" t="s">
        <v>11</v>
      </c>
    </row>
    <row r="5" customFormat="false" ht="14.25" hidden="false" customHeight="false" outlineLevel="0" collapsed="false">
      <c r="A5" s="10" t="s">
        <v>12</v>
      </c>
      <c r="B5" s="11" t="n">
        <f aca="false">[1]CA_Fct_2022!H7</f>
        <v>200</v>
      </c>
      <c r="C5" s="11" t="n">
        <f aca="false">[1]CA_Fct_2022!I7</f>
        <v>3025.2</v>
      </c>
      <c r="D5" s="12" t="n">
        <f aca="false">C5/B5</f>
        <v>15.126</v>
      </c>
      <c r="E5" s="3"/>
      <c r="F5" s="10" t="s">
        <v>13</v>
      </c>
      <c r="G5" s="13" t="n">
        <f aca="false">C15</f>
        <v>2535104.75</v>
      </c>
      <c r="H5" s="13" t="n">
        <f aca="false">C27</f>
        <v>2181789.91</v>
      </c>
      <c r="I5" s="13" t="n">
        <f aca="false">C41</f>
        <v>662945.82</v>
      </c>
      <c r="J5" s="13" t="n">
        <f aca="false">C59</f>
        <v>707506.32</v>
      </c>
      <c r="K5" s="13" t="n">
        <f aca="false">G5+I5</f>
        <v>3198050.57</v>
      </c>
      <c r="L5" s="13" t="n">
        <f aca="false">H5+J5</f>
        <v>2889296.23</v>
      </c>
    </row>
    <row r="6" customFormat="false" ht="14.25" hidden="false" customHeight="false" outlineLevel="0" collapsed="false">
      <c r="A6" s="10" t="s">
        <v>14</v>
      </c>
      <c r="B6" s="11" t="n">
        <f aca="false">[1]CA_Fct_2022!H10</f>
        <v>344922</v>
      </c>
      <c r="C6" s="11" t="n">
        <f aca="false">[1]CA_Fct_2022!I10+[1]CA_Fct_2022!J10</f>
        <v>345971.41</v>
      </c>
      <c r="D6" s="12" t="n">
        <f aca="false">C6/B6</f>
        <v>1.00304245597555</v>
      </c>
      <c r="E6" s="3"/>
      <c r="F6" s="14" t="s">
        <v>15</v>
      </c>
      <c r="G6" s="15" t="n">
        <f aca="false">G5-H5</f>
        <v>353314.84</v>
      </c>
      <c r="H6" s="16"/>
      <c r="I6" s="15"/>
      <c r="J6" s="15" t="n">
        <f aca="false">J5-I5</f>
        <v>44560.5</v>
      </c>
      <c r="K6" s="15" t="n">
        <f aca="false">K5-L5</f>
        <v>308754.340000001</v>
      </c>
      <c r="L6" s="15"/>
    </row>
    <row r="7" customFormat="false" ht="14.25" hidden="false" customHeight="false" outlineLevel="0" collapsed="false">
      <c r="A7" s="10" t="s">
        <v>16</v>
      </c>
      <c r="B7" s="11" t="n">
        <f aca="false">[1]CA_Fct_2022!H37</f>
        <v>277703</v>
      </c>
      <c r="C7" s="11" t="n">
        <f aca="false">[1]CA_Fct_2022!I37</f>
        <v>276718.5</v>
      </c>
      <c r="D7" s="12" t="n">
        <f aca="false">C7/B7</f>
        <v>0.996454845644447</v>
      </c>
      <c r="E7" s="3"/>
      <c r="F7" s="5"/>
      <c r="G7" s="17"/>
      <c r="H7" s="17"/>
      <c r="I7" s="17"/>
      <c r="J7" s="17"/>
      <c r="K7" s="17"/>
      <c r="L7" s="17"/>
    </row>
    <row r="8" customFormat="false" ht="14.25" hidden="false" customHeight="false" outlineLevel="0" collapsed="false">
      <c r="A8" s="10" t="s">
        <v>17</v>
      </c>
      <c r="B8" s="11" t="n">
        <f aca="false">[1]CA_Fct_2022!H42</f>
        <v>801262.3</v>
      </c>
      <c r="C8" s="11" t="n">
        <f aca="false">[1]CA_Fct_2022!I42</f>
        <v>804298.69</v>
      </c>
      <c r="D8" s="12"/>
      <c r="E8" s="3"/>
      <c r="F8" s="10" t="s">
        <v>18</v>
      </c>
      <c r="G8" s="13" t="n">
        <f aca="false">C16</f>
        <v>50922.76</v>
      </c>
      <c r="H8" s="13"/>
      <c r="I8" s="13"/>
      <c r="J8" s="13" t="n">
        <f aca="false">C60</f>
        <v>112872.84</v>
      </c>
      <c r="K8" s="13"/>
      <c r="L8" s="13" t="n">
        <f aca="false">J8-G8</f>
        <v>61950.08</v>
      </c>
    </row>
    <row r="9" customFormat="false" ht="14.25" hidden="false" customHeight="false" outlineLevel="0" collapsed="false">
      <c r="A9" s="10" t="s">
        <v>19</v>
      </c>
      <c r="B9" s="11" t="n">
        <f aca="false">[1]CA_Fct_2022!H50</f>
        <v>889918</v>
      </c>
      <c r="C9" s="11" t="n">
        <f aca="false">[1]CA_Fct_2022!I50</f>
        <v>894902.17</v>
      </c>
      <c r="D9" s="12" t="n">
        <f aca="false">C9/B9</f>
        <v>1.00560070703143</v>
      </c>
      <c r="E9" s="3"/>
      <c r="F9" s="3"/>
      <c r="G9" s="3"/>
      <c r="H9" s="3"/>
      <c r="I9" s="3"/>
      <c r="J9" s="3"/>
      <c r="K9" s="3"/>
      <c r="L9" s="3"/>
    </row>
    <row r="10" customFormat="false" ht="14.25" hidden="false" customHeight="false" outlineLevel="0" collapsed="false">
      <c r="A10" s="10" t="s">
        <v>20</v>
      </c>
      <c r="B10" s="11" t="n">
        <f aca="false">[1]CA_Fct_2022!H73</f>
        <v>55216.07</v>
      </c>
      <c r="C10" s="11" t="n">
        <f aca="false">[1]CA_Fct_2022!I73</f>
        <v>60337.9</v>
      </c>
      <c r="D10" s="12" t="n">
        <f aca="false">C10/B10</f>
        <v>1.09275977084208</v>
      </c>
      <c r="E10" s="3"/>
      <c r="F10" s="14" t="s">
        <v>21</v>
      </c>
      <c r="G10" s="15" t="n">
        <f aca="false">SUM(G6,G8)</f>
        <v>404237.6</v>
      </c>
      <c r="H10" s="15"/>
      <c r="I10" s="15"/>
      <c r="J10" s="15" t="n">
        <f aca="false">SUM(J6,J8)</f>
        <v>157433.34</v>
      </c>
      <c r="K10" s="15" t="n">
        <f aca="false">SUM(K6-L8)</f>
        <v>246804.260000001</v>
      </c>
      <c r="L10" s="15"/>
    </row>
    <row r="11" customFormat="false" ht="14.25" hidden="false" customHeight="false" outlineLevel="0" collapsed="false">
      <c r="A11" s="10" t="s">
        <v>22</v>
      </c>
      <c r="B11" s="11" t="n">
        <f aca="false">[1]CA_Fct_2022!H81</f>
        <v>30</v>
      </c>
      <c r="C11" s="11" t="n">
        <f aca="false">[1]CA_Fct_2022!I81</f>
        <v>33.96</v>
      </c>
      <c r="D11" s="12" t="n">
        <f aca="false">C11/B11</f>
        <v>1.132</v>
      </c>
      <c r="E11" s="3"/>
      <c r="F11" s="3"/>
      <c r="G11" s="3"/>
      <c r="H11" s="3"/>
      <c r="I11" s="3"/>
      <c r="J11" s="3"/>
      <c r="K11" s="3"/>
      <c r="L11" s="3"/>
    </row>
    <row r="12" customFormat="false" ht="14.25" hidden="false" customHeight="false" outlineLevel="0" collapsed="false">
      <c r="A12" s="10" t="s">
        <v>23</v>
      </c>
      <c r="B12" s="11" t="n">
        <f aca="false">[1]CA_Fct_2022!H84</f>
        <v>0</v>
      </c>
      <c r="C12" s="11" t="n">
        <f aca="false">[1]CA_Fct_2022!I84</f>
        <v>1</v>
      </c>
      <c r="D12" s="12"/>
      <c r="E12" s="3"/>
      <c r="F12" s="18" t="s">
        <v>24</v>
      </c>
      <c r="G12" s="19"/>
      <c r="H12" s="19"/>
      <c r="I12" s="19" t="n">
        <f aca="false">[1]RAR!B9</f>
        <v>71900</v>
      </c>
      <c r="J12" s="19" t="n">
        <f aca="false">[1]RAR!B36</f>
        <v>120655.25</v>
      </c>
      <c r="K12" s="19" t="n">
        <f aca="false">I12</f>
        <v>71900</v>
      </c>
      <c r="L12" s="19" t="n">
        <f aca="false">J12</f>
        <v>120655.25</v>
      </c>
    </row>
    <row r="13" customFormat="false" ht="14.25" hidden="false" customHeight="false" outlineLevel="0" collapsed="false">
      <c r="A13" s="14" t="s">
        <v>25</v>
      </c>
      <c r="B13" s="20" t="n">
        <f aca="false">SUM(B5:B12)</f>
        <v>2369251.37</v>
      </c>
      <c r="C13" s="20" t="n">
        <f aca="false">SUM(C5:C12)</f>
        <v>2385288.83</v>
      </c>
      <c r="D13" s="21" t="n">
        <f aca="false">C13/B13</f>
        <v>1.00676899893488</v>
      </c>
      <c r="E13" s="3"/>
      <c r="F13" s="22"/>
      <c r="G13" s="23"/>
      <c r="H13" s="23"/>
      <c r="I13" s="23"/>
      <c r="J13" s="23"/>
      <c r="K13" s="23"/>
      <c r="L13" s="23"/>
    </row>
    <row r="14" customFormat="false" ht="14.25" hidden="false" customHeight="false" outlineLevel="0" collapsed="false">
      <c r="A14" s="10" t="s">
        <v>26</v>
      </c>
      <c r="B14" s="11" t="n">
        <f aca="false">[1]CA_Fct_2022!H92</f>
        <v>150000</v>
      </c>
      <c r="C14" s="11" t="n">
        <f aca="false">[1]CA_Fct_2022!I92</f>
        <v>149815.92</v>
      </c>
      <c r="D14" s="12" t="n">
        <f aca="false">C14/B14</f>
        <v>0.9987728</v>
      </c>
      <c r="E14" s="3"/>
      <c r="F14" s="24" t="s">
        <v>27</v>
      </c>
      <c r="G14" s="25" t="n">
        <f aca="false">G10</f>
        <v>404237.6</v>
      </c>
      <c r="H14" s="26"/>
      <c r="I14" s="25"/>
      <c r="J14" s="25" t="n">
        <f aca="false">SUM(J10:J12)-I12</f>
        <v>206188.59</v>
      </c>
      <c r="K14" s="25" t="n">
        <f aca="false">SUM(K10-L12+K12)</f>
        <v>198049.010000001</v>
      </c>
      <c r="L14" s="25"/>
    </row>
    <row r="15" customFormat="false" ht="14.25" hidden="false" customHeight="false" outlineLevel="0" collapsed="false">
      <c r="A15" s="14" t="s">
        <v>28</v>
      </c>
      <c r="B15" s="27" t="n">
        <f aca="false">SUM(B13:B14)</f>
        <v>2519251.37</v>
      </c>
      <c r="C15" s="27" t="n">
        <f aca="false">SUM(C13:C14)</f>
        <v>2535104.75</v>
      </c>
      <c r="D15" s="21" t="n">
        <f aca="false">C15/B15</f>
        <v>1.00629289327329</v>
      </c>
      <c r="E15" s="3"/>
      <c r="F15" s="3"/>
      <c r="G15" s="28"/>
      <c r="H15" s="28"/>
      <c r="I15" s="28"/>
      <c r="J15" s="28"/>
      <c r="K15" s="28"/>
      <c r="L15" s="28"/>
    </row>
    <row r="16" customFormat="false" ht="14.25" hidden="false" customHeight="false" outlineLevel="0" collapsed="false">
      <c r="A16" s="10" t="s">
        <v>29</v>
      </c>
      <c r="B16" s="11" t="n">
        <f aca="false">[1]CA_Fct_2022!H96</f>
        <v>50922.76</v>
      </c>
      <c r="C16" s="11" t="n">
        <f aca="false">[1]CA_Fct_2022!I96</f>
        <v>50922.76</v>
      </c>
      <c r="D16" s="12" t="n">
        <f aca="false">C16/B16</f>
        <v>1</v>
      </c>
      <c r="E16" s="3"/>
      <c r="F16" s="3"/>
      <c r="G16" s="3"/>
      <c r="H16" s="3"/>
      <c r="I16" s="3"/>
      <c r="J16" s="3"/>
      <c r="K16" s="28"/>
      <c r="L16" s="3"/>
    </row>
    <row r="17" customFormat="false" ht="14.25" hidden="false" customHeight="false" outlineLevel="0" collapsed="false">
      <c r="A17" s="14" t="s">
        <v>30</v>
      </c>
      <c r="B17" s="27" t="n">
        <f aca="false">SUM(B15:B16)</f>
        <v>2570174.13</v>
      </c>
      <c r="C17" s="27" t="n">
        <f aca="false">SUM(C15:C16)</f>
        <v>2586027.51</v>
      </c>
      <c r="D17" s="21" t="n">
        <f aca="false">C17/B17</f>
        <v>1.0061682124238</v>
      </c>
      <c r="E17" s="3"/>
      <c r="F17" s="3"/>
      <c r="G17" s="3"/>
      <c r="H17" s="3"/>
      <c r="I17" s="3"/>
      <c r="J17" s="3"/>
      <c r="K17" s="3"/>
      <c r="L17" s="3"/>
    </row>
    <row r="18" customFormat="false" ht="14.25" hidden="false" customHeight="false" outlineLevel="0" collapsed="false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customFormat="false" ht="14.25" hidden="false" customHeight="false" outlineLevel="0" collapsed="false">
      <c r="A19" s="3" t="s">
        <v>31</v>
      </c>
      <c r="B19" s="3"/>
      <c r="C19" s="3"/>
      <c r="D19" s="2"/>
      <c r="E19" s="3"/>
      <c r="F19" s="3"/>
      <c r="G19" s="3"/>
      <c r="H19" s="3"/>
      <c r="I19" s="3"/>
      <c r="J19" s="3"/>
      <c r="K19" s="3"/>
      <c r="L19" s="3"/>
    </row>
    <row r="20" customFormat="false" ht="41.25" hidden="false" customHeight="false" outlineLevel="0" collapsed="false">
      <c r="A20" s="7" t="s">
        <v>6</v>
      </c>
      <c r="B20" s="8" t="s">
        <v>7</v>
      </c>
      <c r="C20" s="8" t="s">
        <v>32</v>
      </c>
      <c r="D20" s="7" t="s">
        <v>9</v>
      </c>
      <c r="E20" s="3"/>
      <c r="F20" s="3"/>
      <c r="G20" s="3"/>
      <c r="H20" s="3"/>
      <c r="I20" s="3"/>
      <c r="J20" s="3"/>
      <c r="K20" s="3"/>
      <c r="L20" s="3"/>
    </row>
    <row r="21" customFormat="false" ht="14.25" hidden="false" customHeight="false" outlineLevel="0" collapsed="false">
      <c r="A21" s="10" t="s">
        <v>33</v>
      </c>
      <c r="B21" s="11" t="n">
        <f aca="false">[1]CA_Fct_2022!H108</f>
        <v>956702</v>
      </c>
      <c r="C21" s="11" t="n">
        <f aca="false">[1]CA_Fct_2022!I108+[1]CA_Fct_2022!J108</f>
        <v>844279.31</v>
      </c>
      <c r="D21" s="12" t="n">
        <f aca="false">C21/B21</f>
        <v>0.88248933314658</v>
      </c>
      <c r="E21" s="3"/>
      <c r="F21" s="3"/>
      <c r="G21" s="3"/>
      <c r="H21" s="3"/>
      <c r="I21" s="3"/>
      <c r="J21" s="3"/>
      <c r="K21" s="3"/>
      <c r="L21" s="3"/>
    </row>
    <row r="22" customFormat="false" ht="14.25" hidden="false" customHeight="false" outlineLevel="0" collapsed="false">
      <c r="A22" s="10" t="s">
        <v>34</v>
      </c>
      <c r="B22" s="11" t="n">
        <f aca="false">[1]CA_Fct_2022!H181</f>
        <v>989830</v>
      </c>
      <c r="C22" s="11" t="n">
        <f aca="false">[1]CA_Fct_2022!I181</f>
        <v>985706.2</v>
      </c>
      <c r="D22" s="12" t="n">
        <f aca="false">C22/B22</f>
        <v>0.995833830051625</v>
      </c>
      <c r="E22" s="3"/>
      <c r="F22" s="3"/>
      <c r="G22" s="3"/>
      <c r="H22" s="3"/>
      <c r="I22" s="3"/>
      <c r="J22" s="3"/>
      <c r="K22" s="3"/>
      <c r="L22" s="3"/>
    </row>
    <row r="23" customFormat="false" ht="14.25" hidden="false" customHeight="false" outlineLevel="0" collapsed="false">
      <c r="A23" s="10" t="s">
        <v>35</v>
      </c>
      <c r="B23" s="11" t="n">
        <f aca="false">[1]CA_Fct_2022!H207</f>
        <v>370994</v>
      </c>
      <c r="C23" s="11" t="n">
        <f aca="false">[1]CA_Fct_2022!I207</f>
        <v>350621.88</v>
      </c>
      <c r="D23" s="12" t="n">
        <f aca="false">C23/B23</f>
        <v>0.945087737267988</v>
      </c>
      <c r="E23" s="3"/>
      <c r="F23" s="3"/>
      <c r="G23" s="3"/>
      <c r="H23" s="3"/>
      <c r="I23" s="3"/>
      <c r="J23" s="3"/>
      <c r="K23" s="3"/>
      <c r="L23" s="3"/>
    </row>
    <row r="24" customFormat="false" ht="14.25" hidden="false" customHeight="false" outlineLevel="0" collapsed="false">
      <c r="A24" s="10" t="s">
        <v>36</v>
      </c>
      <c r="B24" s="11" t="n">
        <f aca="false">[1]CA_Fct_2022!H225</f>
        <v>1200</v>
      </c>
      <c r="C24" s="11" t="n">
        <f aca="false">[1]CA_Fct_2022!I225</f>
        <v>1182.52</v>
      </c>
      <c r="D24" s="12" t="n">
        <f aca="false">C24/B24</f>
        <v>0.985433333333333</v>
      </c>
      <c r="E24" s="3"/>
      <c r="F24" s="3"/>
      <c r="G24" s="3"/>
      <c r="H24" s="3"/>
      <c r="I24" s="3"/>
      <c r="J24" s="3"/>
      <c r="K24" s="3"/>
      <c r="L24" s="3"/>
    </row>
    <row r="25" customFormat="false" ht="14.25" hidden="false" customHeight="false" outlineLevel="0" collapsed="false">
      <c r="A25" s="14" t="s">
        <v>37</v>
      </c>
      <c r="B25" s="27" t="n">
        <f aca="false">SUM(B21:B24)</f>
        <v>2318726</v>
      </c>
      <c r="C25" s="27" t="n">
        <f aca="false">SUM(C21:C24)</f>
        <v>2181789.91</v>
      </c>
      <c r="D25" s="21" t="n">
        <f aca="false">C25/B25</f>
        <v>0.940943393052909</v>
      </c>
      <c r="E25" s="3"/>
      <c r="F25" s="3"/>
      <c r="G25" s="3"/>
      <c r="H25" s="3"/>
      <c r="I25" s="3"/>
      <c r="J25" s="3"/>
      <c r="K25" s="3"/>
      <c r="L25" s="3"/>
    </row>
    <row r="26" customFormat="false" ht="14.25" hidden="false" customHeight="false" outlineLevel="0" collapsed="false">
      <c r="A26" s="10" t="s">
        <v>38</v>
      </c>
      <c r="B26" s="11" t="n">
        <f aca="false">[1]CA_Fct_2022!H238</f>
        <v>251448.13</v>
      </c>
      <c r="C26" s="29"/>
      <c r="D26" s="12"/>
      <c r="E26" s="3"/>
      <c r="F26" s="3"/>
      <c r="G26" s="3"/>
      <c r="H26" s="3"/>
      <c r="I26" s="3"/>
      <c r="J26" s="3"/>
      <c r="K26" s="3"/>
      <c r="L26" s="3"/>
    </row>
    <row r="27" customFormat="false" ht="14.25" hidden="false" customHeight="false" outlineLevel="0" collapsed="false">
      <c r="A27" s="14" t="s">
        <v>39</v>
      </c>
      <c r="B27" s="20" t="n">
        <f aca="false">SUM(B25:B26)</f>
        <v>2570174.13</v>
      </c>
      <c r="C27" s="20" t="n">
        <f aca="false">SUM(C25:C26)</f>
        <v>2181789.91</v>
      </c>
      <c r="D27" s="21" t="n">
        <f aca="false">C27/B27</f>
        <v>0.848887973983304</v>
      </c>
      <c r="E27" s="3"/>
      <c r="F27" s="3"/>
      <c r="G27" s="3"/>
      <c r="H27" s="3"/>
      <c r="I27" s="3"/>
      <c r="J27" s="3"/>
      <c r="K27" s="3"/>
      <c r="L27" s="3"/>
    </row>
    <row r="28" customFormat="false" ht="14.25" hidden="false" customHeight="false" outlineLevel="0" collapsed="false">
      <c r="A28" s="3"/>
      <c r="B28" s="3"/>
      <c r="C28" s="28"/>
      <c r="D28" s="3"/>
      <c r="E28" s="3"/>
      <c r="F28" s="3"/>
      <c r="G28" s="3"/>
      <c r="H28" s="3"/>
      <c r="I28" s="3"/>
      <c r="J28" s="3"/>
      <c r="K28" s="3"/>
      <c r="L28" s="3"/>
    </row>
    <row r="29" customFormat="false" ht="27.6" hidden="false" customHeight="true" outlineLevel="0" collapsed="false">
      <c r="A29" s="3"/>
      <c r="B29" s="3"/>
      <c r="C29" s="28"/>
      <c r="D29" s="3"/>
      <c r="E29" s="3"/>
      <c r="F29" s="3"/>
      <c r="G29" s="3"/>
      <c r="H29" s="3"/>
      <c r="I29" s="3"/>
      <c r="J29" s="3"/>
      <c r="K29" s="3"/>
      <c r="L29" s="3"/>
    </row>
    <row r="30" customFormat="false" ht="14.25" hidden="false" customHeight="false" outlineLevel="0" collapsed="false">
      <c r="A30" s="1" t="s">
        <v>0</v>
      </c>
      <c r="B30" s="1"/>
      <c r="C30" s="1"/>
      <c r="D30" s="3"/>
      <c r="E30" s="3"/>
      <c r="F30" s="3"/>
      <c r="G30" s="3"/>
      <c r="H30" s="3"/>
      <c r="I30" s="3"/>
      <c r="J30" s="3"/>
      <c r="K30" s="3"/>
      <c r="L30" s="3"/>
    </row>
    <row r="31" customFormat="false" ht="14.25" hidden="false" customHeight="false" outlineLevel="0" collapsed="false">
      <c r="A31" s="30"/>
      <c r="B31" s="30"/>
      <c r="C31" s="30"/>
      <c r="D31" s="3"/>
      <c r="E31" s="3"/>
      <c r="F31" s="3"/>
      <c r="G31" s="3"/>
      <c r="H31" s="3"/>
      <c r="I31" s="3"/>
      <c r="J31" s="3"/>
      <c r="K31" s="3"/>
      <c r="L31" s="3"/>
    </row>
    <row r="32" customFormat="false" ht="14.25" hidden="false" customHeight="false" outlineLevel="0" collapsed="false">
      <c r="A32" s="3" t="s">
        <v>40</v>
      </c>
      <c r="B32" s="3"/>
      <c r="C32" s="3"/>
      <c r="D32" s="2"/>
      <c r="E32" s="3"/>
      <c r="F32" s="3"/>
      <c r="G32" s="3"/>
      <c r="H32" s="3"/>
      <c r="I32" s="3"/>
      <c r="J32" s="3"/>
      <c r="K32" s="3"/>
      <c r="L32" s="3"/>
    </row>
    <row r="33" customFormat="false" ht="27" hidden="false" customHeight="false" outlineLevel="0" collapsed="false">
      <c r="A33" s="7" t="s">
        <v>6</v>
      </c>
      <c r="B33" s="8" t="s">
        <v>7</v>
      </c>
      <c r="C33" s="7" t="s">
        <v>41</v>
      </c>
      <c r="D33" s="7" t="s">
        <v>9</v>
      </c>
      <c r="E33" s="3"/>
      <c r="F33" s="3"/>
      <c r="G33" s="3"/>
      <c r="H33" s="3"/>
      <c r="I33" s="3"/>
      <c r="J33" s="3"/>
      <c r="K33" s="3"/>
      <c r="L33" s="3"/>
    </row>
    <row r="34" customFormat="false" ht="14.25" hidden="false" customHeight="false" outlineLevel="0" collapsed="false">
      <c r="A34" s="10" t="s">
        <v>42</v>
      </c>
      <c r="B34" s="11" t="n">
        <f aca="false">[1]CA_Ivt_2022!F7</f>
        <v>588795.95</v>
      </c>
      <c r="C34" s="11" t="n">
        <f aca="false">[1]CA_Ivt_2022!G7</f>
        <v>608854.77</v>
      </c>
      <c r="D34" s="12" t="n">
        <f aca="false">C34/B34</f>
        <v>1.03406752373212</v>
      </c>
      <c r="E34" s="3"/>
      <c r="F34" s="3"/>
      <c r="G34" s="3"/>
      <c r="H34" s="3"/>
      <c r="I34" s="3"/>
      <c r="J34" s="3"/>
      <c r="K34" s="3"/>
      <c r="L34" s="3"/>
    </row>
    <row r="35" customFormat="false" ht="14.25" hidden="false" customHeight="false" outlineLevel="0" collapsed="false">
      <c r="A35" s="10" t="s">
        <v>43</v>
      </c>
      <c r="B35" s="11" t="n">
        <f aca="false">[1]CA_Ivt_2022!F12</f>
        <v>119296</v>
      </c>
      <c r="C35" s="11" t="n">
        <f aca="false">[1]CA_Ivt_2022!G12</f>
        <v>47374.68</v>
      </c>
      <c r="D35" s="12" t="n">
        <f aca="false">C35/B35</f>
        <v>0.397118763412017</v>
      </c>
      <c r="E35" s="3"/>
      <c r="F35" s="3"/>
      <c r="G35" s="3"/>
      <c r="H35" s="3"/>
      <c r="I35" s="3"/>
      <c r="J35" s="3"/>
      <c r="K35" s="3"/>
      <c r="L35" s="3"/>
    </row>
    <row r="36" customFormat="false" ht="14.25" hidden="false" customHeight="false" outlineLevel="0" collapsed="false">
      <c r="A36" s="10" t="s">
        <v>44</v>
      </c>
      <c r="B36" s="11" t="n">
        <f aca="false">[1]CA_Ivt_2022!F37</f>
        <v>1400</v>
      </c>
      <c r="C36" s="11" t="n">
        <f aca="false">[1]CA_Ivt_2022!G37</f>
        <v>700</v>
      </c>
      <c r="D36" s="12" t="n">
        <f aca="false">C36/B36</f>
        <v>0.5</v>
      </c>
      <c r="E36" s="3"/>
      <c r="F36" s="3"/>
      <c r="G36" s="3"/>
      <c r="H36" s="3"/>
      <c r="I36" s="3"/>
      <c r="J36" s="3"/>
      <c r="K36" s="3"/>
      <c r="L36" s="3"/>
    </row>
    <row r="37" customFormat="false" ht="14.25" hidden="false" customHeight="false" outlineLevel="0" collapsed="false">
      <c r="A37" s="10" t="s">
        <v>45</v>
      </c>
      <c r="B37" s="31" t="n">
        <f aca="false">[1]CA_Ivt_2022!F39</f>
        <v>28910</v>
      </c>
      <c r="C37" s="31" t="n">
        <f aca="false">[1]CA_Ivt_2022!G39</f>
        <v>0</v>
      </c>
      <c r="D37" s="6"/>
      <c r="E37" s="3"/>
      <c r="F37" s="3"/>
      <c r="G37" s="3"/>
      <c r="H37" s="3"/>
      <c r="I37" s="3"/>
      <c r="J37" s="3"/>
      <c r="K37" s="3"/>
      <c r="L37" s="3"/>
    </row>
    <row r="38" customFormat="false" ht="14.25" hidden="false" customHeight="false" outlineLevel="0" collapsed="false">
      <c r="A38" s="14" t="s">
        <v>46</v>
      </c>
      <c r="B38" s="27" t="n">
        <f aca="false">SUM(B34:B37)</f>
        <v>738401.95</v>
      </c>
      <c r="C38" s="27" t="n">
        <f aca="false">SUM(C34:C37)</f>
        <v>656929.45</v>
      </c>
      <c r="D38" s="21" t="n">
        <f aca="false">C38/B38</f>
        <v>0.889663752919396</v>
      </c>
      <c r="E38" s="3"/>
      <c r="F38" s="3"/>
      <c r="G38" s="3"/>
      <c r="H38" s="3"/>
      <c r="I38" s="3"/>
      <c r="J38" s="3"/>
      <c r="K38" s="3"/>
      <c r="L38" s="3"/>
    </row>
    <row r="39" customFormat="false" ht="14.25" hidden="false" customHeight="false" outlineLevel="0" collapsed="false">
      <c r="A39" s="10" t="s">
        <v>47</v>
      </c>
      <c r="B39" s="11" t="n">
        <f aca="false">[1]CA_Ivt_2022!F42</f>
        <v>251448.13</v>
      </c>
      <c r="C39" s="29"/>
      <c r="D39" s="12"/>
      <c r="E39" s="3"/>
      <c r="F39" s="28"/>
      <c r="G39" s="28"/>
      <c r="H39" s="3"/>
      <c r="I39" s="3"/>
      <c r="J39" s="3"/>
      <c r="K39" s="3"/>
      <c r="L39" s="3"/>
    </row>
    <row r="40" customFormat="false" ht="14.25" hidden="false" customHeight="false" outlineLevel="0" collapsed="false">
      <c r="A40" s="10" t="s">
        <v>48</v>
      </c>
      <c r="B40" s="11" t="n">
        <f aca="false">[1]CA_Ivt_2022!F47</f>
        <v>8500</v>
      </c>
      <c r="C40" s="11" t="n">
        <f aca="false">[1]CA_Ivt_2022!G47</f>
        <v>6016.37</v>
      </c>
      <c r="D40" s="12"/>
      <c r="E40" s="3"/>
      <c r="F40" s="3"/>
      <c r="G40" s="3"/>
      <c r="H40" s="3"/>
      <c r="I40" s="3"/>
      <c r="J40" s="3"/>
      <c r="K40" s="3"/>
      <c r="L40" s="3"/>
    </row>
    <row r="41" customFormat="false" ht="14.25" hidden="false" customHeight="false" outlineLevel="0" collapsed="false">
      <c r="A41" s="14" t="s">
        <v>49</v>
      </c>
      <c r="B41" s="27" t="n">
        <f aca="false">SUM(B38:B40)</f>
        <v>998350.08</v>
      </c>
      <c r="C41" s="27" t="n">
        <f aca="false">SUM(C38:C40)</f>
        <v>662945.82</v>
      </c>
      <c r="D41" s="21" t="n">
        <f aca="false">C41/B41</f>
        <v>0.664041435244839</v>
      </c>
      <c r="E41" s="3"/>
      <c r="F41" s="3"/>
      <c r="G41" s="3"/>
      <c r="H41" s="3"/>
      <c r="I41" s="3"/>
      <c r="J41" s="3"/>
      <c r="K41" s="3"/>
      <c r="L41" s="3"/>
    </row>
    <row r="42" customFormat="false" ht="14.25" hidden="false" customHeight="false" outlineLevel="0" collapsed="false">
      <c r="A42" s="10" t="s">
        <v>50</v>
      </c>
      <c r="B42" s="11" t="n">
        <f aca="false">[2]CA_Ivt_2021!B49</f>
        <v>0</v>
      </c>
      <c r="C42" s="11" t="n">
        <f aca="false">[2]CA_Ivt_2021!C49</f>
        <v>0</v>
      </c>
      <c r="D42" s="12"/>
      <c r="E42" s="3"/>
      <c r="F42" s="3"/>
      <c r="G42" s="3"/>
      <c r="H42" s="3"/>
      <c r="I42" s="3"/>
      <c r="J42" s="3"/>
      <c r="K42" s="3"/>
      <c r="L42" s="3"/>
    </row>
    <row r="43" customFormat="false" ht="14.25" hidden="false" customHeight="false" outlineLevel="0" collapsed="false">
      <c r="A43" s="14" t="s">
        <v>51</v>
      </c>
      <c r="B43" s="20" t="n">
        <f aca="false">SUM(B41:B42)</f>
        <v>998350.08</v>
      </c>
      <c r="C43" s="20" t="n">
        <f aca="false">SUM(C41:C42)</f>
        <v>662945.82</v>
      </c>
      <c r="D43" s="21" t="n">
        <f aca="false">C43/B43</f>
        <v>0.664041435244839</v>
      </c>
      <c r="E43" s="3"/>
      <c r="F43" s="3"/>
      <c r="G43" s="3"/>
      <c r="H43" s="3"/>
      <c r="I43" s="3"/>
      <c r="J43" s="3"/>
      <c r="K43" s="3"/>
      <c r="L43" s="3"/>
    </row>
    <row r="44" customFormat="false" ht="14.25" hidden="false" customHeight="false" outlineLevel="0" collapsed="false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customFormat="false" ht="14.25" hidden="false" customHeight="false" outlineLevel="0" collapsed="false">
      <c r="A45" s="3" t="s">
        <v>52</v>
      </c>
      <c r="B45" s="3"/>
      <c r="C45" s="3"/>
      <c r="D45" s="2"/>
      <c r="E45" s="3"/>
      <c r="F45" s="3"/>
      <c r="G45" s="3"/>
      <c r="H45" s="3"/>
      <c r="I45" s="3"/>
      <c r="J45" s="3"/>
      <c r="K45" s="3"/>
      <c r="L45" s="3"/>
    </row>
    <row r="46" customFormat="false" ht="27" hidden="false" customHeight="false" outlineLevel="0" collapsed="false">
      <c r="A46" s="7" t="s">
        <v>6</v>
      </c>
      <c r="B46" s="8" t="s">
        <v>7</v>
      </c>
      <c r="C46" s="7" t="s">
        <v>53</v>
      </c>
      <c r="D46" s="7" t="s">
        <v>9</v>
      </c>
      <c r="E46" s="3"/>
      <c r="F46" s="3"/>
      <c r="G46" s="3"/>
      <c r="H46" s="3"/>
      <c r="I46" s="3"/>
      <c r="J46" s="3"/>
      <c r="K46" s="3"/>
      <c r="L46" s="3"/>
    </row>
    <row r="47" customFormat="false" ht="14.25" hidden="false" customHeight="false" outlineLevel="0" collapsed="false">
      <c r="A47" s="10" t="s">
        <v>54</v>
      </c>
      <c r="B47" s="11" t="n">
        <f aca="false">[1]CA_Ivt_2022!F58</f>
        <v>106000</v>
      </c>
      <c r="C47" s="11" t="n">
        <f aca="false">[1]CA_Ivt_2022!G58</f>
        <v>105354.48</v>
      </c>
      <c r="D47" s="12" t="n">
        <f aca="false">C47/B47</f>
        <v>0.993910188679245</v>
      </c>
      <c r="E47" s="3"/>
      <c r="F47" s="3"/>
      <c r="G47" s="3"/>
      <c r="H47" s="3"/>
      <c r="I47" s="3"/>
      <c r="J47" s="3"/>
      <c r="K47" s="3"/>
      <c r="L47" s="3"/>
    </row>
    <row r="48" customFormat="false" ht="14.25" hidden="false" customHeight="false" outlineLevel="0" collapsed="false">
      <c r="A48" s="10" t="s">
        <v>55</v>
      </c>
      <c r="B48" s="11" t="n">
        <f aca="false">[1]CA_Ivt_2022!F61</f>
        <v>1400</v>
      </c>
      <c r="C48" s="11" t="n">
        <f aca="false">[1]CA_Ivt_2022!G61</f>
        <v>700</v>
      </c>
      <c r="D48" s="12"/>
      <c r="E48" s="3"/>
      <c r="F48" s="3"/>
      <c r="G48" s="3"/>
      <c r="H48" s="3"/>
      <c r="I48" s="3"/>
      <c r="J48" s="3"/>
      <c r="K48" s="3"/>
      <c r="L48" s="3"/>
    </row>
    <row r="49" customFormat="false" ht="14.25" hidden="false" customHeight="false" outlineLevel="0" collapsed="false">
      <c r="A49" s="10" t="s">
        <v>56</v>
      </c>
      <c r="B49" s="11" t="n">
        <f aca="false">[1]CA_Ivt_2022!F63</f>
        <v>31200</v>
      </c>
      <c r="C49" s="11" t="n">
        <f aca="false">[1]CA_Ivt_2022!G63</f>
        <v>21010</v>
      </c>
      <c r="D49" s="12" t="n">
        <f aca="false">C49/B49</f>
        <v>0.673397435897436</v>
      </c>
      <c r="E49" s="3"/>
      <c r="F49" s="3"/>
      <c r="G49" s="3"/>
      <c r="H49" s="3"/>
      <c r="I49" s="3"/>
      <c r="J49" s="3"/>
      <c r="K49" s="3"/>
      <c r="L49" s="3"/>
    </row>
    <row r="50" customFormat="false" ht="14.25" hidden="false" customHeight="false" outlineLevel="0" collapsed="false">
      <c r="A50" s="10" t="s">
        <v>57</v>
      </c>
      <c r="B50" s="11" t="n">
        <f aca="false">[1]CA_Ivt_2022!F67</f>
        <v>2800</v>
      </c>
      <c r="C50" s="11" t="n">
        <f aca="false">[1]CA_Ivt_2022!G67</f>
        <v>2700.87</v>
      </c>
      <c r="D50" s="12"/>
      <c r="E50" s="3"/>
      <c r="F50" s="3"/>
      <c r="G50" s="3"/>
      <c r="H50" s="3"/>
      <c r="I50" s="3"/>
      <c r="J50" s="3"/>
      <c r="K50" s="3"/>
      <c r="L50" s="3"/>
    </row>
    <row r="51" customFormat="false" ht="14.25" hidden="false" customHeight="false" outlineLevel="0" collapsed="false">
      <c r="A51" s="10" t="s">
        <v>58</v>
      </c>
      <c r="B51" s="11" t="n">
        <f aca="false">[1]CA_Ivt_2022!F70</f>
        <v>74628.26</v>
      </c>
      <c r="C51" s="11" t="n">
        <f aca="false">[1]CA_Ivt_2022!G70</f>
        <v>60138.42</v>
      </c>
      <c r="D51" s="12" t="n">
        <f aca="false">C51/B51</f>
        <v>0.805839771689706</v>
      </c>
      <c r="E51" s="3"/>
      <c r="F51" s="3"/>
      <c r="G51" s="3"/>
      <c r="H51" s="3"/>
      <c r="I51" s="3"/>
      <c r="J51" s="3"/>
      <c r="K51" s="3"/>
      <c r="L51" s="3"/>
    </row>
    <row r="52" customFormat="false" ht="14.25" hidden="false" customHeight="false" outlineLevel="0" collapsed="false">
      <c r="A52" s="10" t="s">
        <v>59</v>
      </c>
      <c r="B52" s="11" t="n">
        <f aca="false">[1]CA_Ivt_2022!F96</f>
        <v>421538.98</v>
      </c>
      <c r="C52" s="11" t="n">
        <f aca="false">[1]CA_Ivt_2022!G96</f>
        <v>301620.39</v>
      </c>
      <c r="D52" s="12" t="n">
        <f aca="false">C52/B52</f>
        <v>0.715521942952939</v>
      </c>
      <c r="E52" s="3"/>
      <c r="F52" s="28"/>
      <c r="G52" s="28"/>
      <c r="H52" s="28"/>
      <c r="I52" s="32"/>
      <c r="J52" s="3"/>
      <c r="K52" s="3"/>
      <c r="L52" s="3"/>
    </row>
    <row r="53" customFormat="false" ht="14.25" hidden="false" customHeight="false" outlineLevel="0" collapsed="false">
      <c r="A53" s="10" t="s">
        <v>60</v>
      </c>
      <c r="B53" s="11" t="n">
        <f aca="false">[1]CA_Ivt_2022!F175</f>
        <v>500</v>
      </c>
      <c r="C53" s="11" t="n">
        <f aca="false">[1]CA_Ivt_2022!G175</f>
        <v>500</v>
      </c>
      <c r="D53" s="12"/>
      <c r="E53" s="3"/>
      <c r="F53" s="28"/>
      <c r="G53" s="28"/>
      <c r="H53" s="28"/>
      <c r="I53" s="32"/>
      <c r="J53" s="3"/>
      <c r="K53" s="3"/>
      <c r="L53" s="3"/>
    </row>
    <row r="54" customFormat="false" ht="14.25" hidden="false" customHeight="false" outlineLevel="0" collapsed="false">
      <c r="A54" s="10" t="s">
        <v>61</v>
      </c>
      <c r="B54" s="11" t="n">
        <f aca="false">[1]CA_Ivt_2022!F178</f>
        <v>60000</v>
      </c>
      <c r="C54" s="11" t="n">
        <f aca="false">[1]CA_Ivt_2022!G178</f>
        <v>59649.87</v>
      </c>
      <c r="D54" s="12" t="n">
        <f aca="false">C54/B54</f>
        <v>0.9941645</v>
      </c>
      <c r="E54" s="3"/>
      <c r="F54" s="3"/>
      <c r="G54" s="3"/>
      <c r="H54" s="3"/>
      <c r="I54" s="3"/>
      <c r="J54" s="3"/>
      <c r="K54" s="3"/>
      <c r="L54" s="3"/>
    </row>
    <row r="55" customFormat="false" ht="14.25" hidden="false" customHeight="false" outlineLevel="0" collapsed="false">
      <c r="A55" s="10" t="s">
        <v>45</v>
      </c>
      <c r="B55" s="31" t="n">
        <f aca="false">[1]CA_Ivt_2022!F181</f>
        <v>28910</v>
      </c>
      <c r="C55" s="31" t="n">
        <f aca="false">[1]CA_Ivt_2022!G181</f>
        <v>0</v>
      </c>
      <c r="D55" s="6"/>
      <c r="E55" s="3"/>
      <c r="F55" s="3"/>
      <c r="G55" s="3"/>
      <c r="H55" s="3"/>
      <c r="I55" s="3"/>
      <c r="J55" s="3"/>
      <c r="K55" s="3"/>
      <c r="L55" s="3"/>
    </row>
    <row r="56" customFormat="false" ht="14.25" hidden="false" customHeight="false" outlineLevel="0" collapsed="false">
      <c r="A56" s="14" t="s">
        <v>62</v>
      </c>
      <c r="B56" s="27" t="n">
        <f aca="false">SUM(B47:B55)</f>
        <v>726977.24</v>
      </c>
      <c r="C56" s="27" t="n">
        <f aca="false">SUM(C47:C55)</f>
        <v>551674.03</v>
      </c>
      <c r="D56" s="21" t="n">
        <f aca="false">C56/B56</f>
        <v>0.758860112319335</v>
      </c>
      <c r="E56" s="3"/>
      <c r="F56" s="3"/>
      <c r="G56" s="3"/>
      <c r="H56" s="3"/>
      <c r="I56" s="3"/>
      <c r="J56" s="3"/>
      <c r="K56" s="3"/>
      <c r="L56" s="3"/>
    </row>
    <row r="57" customFormat="false" ht="14.25" hidden="false" customHeight="false" outlineLevel="0" collapsed="false">
      <c r="A57" s="10" t="s">
        <v>63</v>
      </c>
      <c r="B57" s="11" t="n">
        <f aca="false">[1]CA_Ivt_2022!F190</f>
        <v>150000</v>
      </c>
      <c r="C57" s="11" t="n">
        <f aca="false">[1]CA_Ivt_2022!G190</f>
        <v>149815.92</v>
      </c>
      <c r="D57" s="12" t="n">
        <f aca="false">C57/B57</f>
        <v>0.9987728</v>
      </c>
      <c r="E57" s="3"/>
      <c r="F57" s="3"/>
      <c r="G57" s="3"/>
      <c r="H57" s="3"/>
      <c r="I57" s="3"/>
      <c r="J57" s="3"/>
      <c r="K57" s="3"/>
      <c r="L57" s="3"/>
    </row>
    <row r="58" customFormat="false" ht="14.25" hidden="false" customHeight="false" outlineLevel="0" collapsed="false">
      <c r="A58" s="10" t="s">
        <v>48</v>
      </c>
      <c r="B58" s="11" t="n">
        <f aca="false">[1]CA_Ivt_2022!F191</f>
        <v>8500</v>
      </c>
      <c r="C58" s="11" t="n">
        <f aca="false">[1]CA_Ivt_2022!G191</f>
        <v>6016.37</v>
      </c>
      <c r="D58" s="12"/>
      <c r="E58" s="3"/>
      <c r="F58" s="3"/>
      <c r="G58" s="3"/>
      <c r="H58" s="3"/>
      <c r="I58" s="3"/>
      <c r="J58" s="3"/>
      <c r="K58" s="3"/>
      <c r="L58" s="3"/>
    </row>
    <row r="59" customFormat="false" ht="14.25" hidden="false" customHeight="false" outlineLevel="0" collapsed="false">
      <c r="A59" s="14" t="s">
        <v>64</v>
      </c>
      <c r="B59" s="20" t="n">
        <f aca="false">SUM(B56:B58)</f>
        <v>885477.24</v>
      </c>
      <c r="C59" s="20" t="n">
        <f aca="false">SUM(C56:C58)</f>
        <v>707506.32</v>
      </c>
      <c r="D59" s="21" t="n">
        <f aca="false">C59/B59</f>
        <v>0.799011299262757</v>
      </c>
      <c r="E59" s="3"/>
      <c r="F59" s="3"/>
      <c r="G59" s="3"/>
      <c r="H59" s="3"/>
      <c r="I59" s="3"/>
      <c r="J59" s="3"/>
      <c r="K59" s="3"/>
      <c r="L59" s="3"/>
    </row>
    <row r="60" customFormat="false" ht="14.25" hidden="false" customHeight="false" outlineLevel="0" collapsed="false">
      <c r="A60" s="10" t="s">
        <v>65</v>
      </c>
      <c r="B60" s="11" t="n">
        <f aca="false">[1]CA_Ivt_2022!F196</f>
        <v>112872.84</v>
      </c>
      <c r="C60" s="11" t="n">
        <f aca="false">[1]CA_Ivt_2022!G196</f>
        <v>112872.84</v>
      </c>
      <c r="D60" s="10"/>
      <c r="E60" s="3"/>
      <c r="F60" s="3"/>
      <c r="G60" s="3"/>
      <c r="H60" s="3"/>
      <c r="I60" s="3"/>
      <c r="J60" s="3"/>
      <c r="K60" s="3"/>
      <c r="L60" s="3"/>
    </row>
    <row r="61" customFormat="false" ht="14.25" hidden="false" customHeight="false" outlineLevel="0" collapsed="false">
      <c r="A61" s="14" t="s">
        <v>66</v>
      </c>
      <c r="B61" s="20" t="n">
        <f aca="false">SUM(B59:B60)</f>
        <v>998350.08</v>
      </c>
      <c r="C61" s="20" t="n">
        <f aca="false">SUM(C59:C60)</f>
        <v>820379.16</v>
      </c>
      <c r="D61" s="21" t="n">
        <f aca="false">C61/B61</f>
        <v>0.821734956940155</v>
      </c>
      <c r="E61" s="3"/>
      <c r="F61" s="3"/>
      <c r="G61" s="3"/>
      <c r="H61" s="3"/>
      <c r="I61" s="3"/>
      <c r="J61" s="3"/>
      <c r="K61" s="3"/>
      <c r="L61" s="3"/>
    </row>
    <row r="62" customFormat="false" ht="14.25" hidden="false" customHeight="false" outlineLevel="0" collapsed="false">
      <c r="A62" s="3"/>
      <c r="B62" s="3"/>
      <c r="C62" s="3"/>
      <c r="D62" s="2"/>
      <c r="E62" s="3"/>
      <c r="F62" s="3"/>
      <c r="G62" s="3"/>
      <c r="H62" s="3"/>
      <c r="I62" s="3"/>
      <c r="J62" s="3"/>
      <c r="K62" s="3"/>
      <c r="L62" s="3"/>
    </row>
  </sheetData>
  <mergeCells count="6">
    <mergeCell ref="A1:C1"/>
    <mergeCell ref="F1:H1"/>
    <mergeCell ref="G3:H3"/>
    <mergeCell ref="I3:J3"/>
    <mergeCell ref="K3:L3"/>
    <mergeCell ref="A30:C30"/>
  </mergeCells>
  <printOptions headings="false" gridLines="false" gridLinesSet="true" horizontalCentered="false" verticalCentered="false"/>
  <pageMargins left="0.7" right="0.7" top="0.622222222222222" bottom="0.8354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ColWidth="10.6875" defaultRowHeight="14.25" zeroHeight="false" outlineLevelRow="0" outlineLevelCol="0"/>
  <cols>
    <col collapsed="false" customWidth="true" hidden="false" outlineLevel="0" max="1" min="1" style="0" width="59.44"/>
    <col collapsed="false" customWidth="true" hidden="false" outlineLevel="0" max="3" min="2" style="0" width="16.89"/>
    <col collapsed="false" customWidth="true" hidden="false" outlineLevel="0" max="4" min="4" style="0" width="10.45"/>
    <col collapsed="false" customWidth="true" hidden="false" outlineLevel="0" max="5" min="5" style="0" width="5.55"/>
    <col collapsed="false" customWidth="true" hidden="false" outlineLevel="0" max="6" min="6" style="0" width="30.33"/>
    <col collapsed="false" customWidth="true" hidden="false" outlineLevel="0" max="12" min="7" style="0" width="16.56"/>
  </cols>
  <sheetData>
    <row r="1" customFormat="false" ht="14.25" hidden="false" customHeight="false" outlineLevel="0" collapsed="false">
      <c r="A1" s="1" t="s">
        <v>67</v>
      </c>
      <c r="B1" s="1"/>
      <c r="C1" s="1"/>
      <c r="D1" s="2"/>
      <c r="E1" s="3"/>
      <c r="F1" s="1" t="s">
        <v>67</v>
      </c>
      <c r="G1" s="1"/>
      <c r="H1" s="1"/>
      <c r="I1" s="4"/>
      <c r="J1" s="3"/>
      <c r="K1" s="3"/>
      <c r="L1" s="3"/>
    </row>
    <row r="2" customFormat="false" ht="14.25" hidden="false" customHeight="false" outlineLevel="0" collapsed="false">
      <c r="A2" s="4"/>
      <c r="B2" s="4"/>
      <c r="C2" s="4"/>
      <c r="D2" s="2"/>
      <c r="E2" s="3"/>
      <c r="F2" s="4"/>
      <c r="G2" s="4"/>
      <c r="H2" s="4"/>
      <c r="I2" s="4"/>
      <c r="J2" s="3"/>
      <c r="K2" s="3"/>
      <c r="L2" s="3"/>
    </row>
    <row r="3" customFormat="false" ht="14.25" hidden="false" customHeight="false" outlineLevel="0" collapsed="false">
      <c r="A3" s="3" t="s">
        <v>1</v>
      </c>
      <c r="B3" s="3"/>
      <c r="C3" s="3"/>
      <c r="D3" s="2"/>
      <c r="E3" s="3"/>
      <c r="F3" s="5" t="s">
        <v>2</v>
      </c>
      <c r="G3" s="6" t="s">
        <v>3</v>
      </c>
      <c r="H3" s="6"/>
      <c r="I3" s="6" t="s">
        <v>4</v>
      </c>
      <c r="J3" s="6"/>
      <c r="K3" s="6" t="s">
        <v>5</v>
      </c>
      <c r="L3" s="6"/>
    </row>
    <row r="4" customFormat="false" ht="27" hidden="false" customHeight="false" outlineLevel="0" collapsed="false">
      <c r="A4" s="7" t="s">
        <v>6</v>
      </c>
      <c r="B4" s="8" t="s">
        <v>7</v>
      </c>
      <c r="C4" s="7" t="s">
        <v>41</v>
      </c>
      <c r="D4" s="7" t="s">
        <v>9</v>
      </c>
      <c r="E4" s="3"/>
      <c r="F4" s="3"/>
      <c r="G4" s="9" t="s">
        <v>10</v>
      </c>
      <c r="H4" s="9" t="s">
        <v>11</v>
      </c>
      <c r="I4" s="9" t="s">
        <v>10</v>
      </c>
      <c r="J4" s="9" t="s">
        <v>11</v>
      </c>
      <c r="K4" s="9" t="s">
        <v>10</v>
      </c>
      <c r="L4" s="9" t="s">
        <v>11</v>
      </c>
    </row>
    <row r="5" customFormat="false" ht="14.25" hidden="false" customHeight="false" outlineLevel="0" collapsed="false">
      <c r="A5" s="10" t="s">
        <v>12</v>
      </c>
      <c r="B5" s="11" t="n">
        <f aca="false">[2]CA_Fct_2021!F7</f>
        <v>300</v>
      </c>
      <c r="C5" s="11" t="n">
        <f aca="false">[2]CA_Fct_2021!G7</f>
        <v>2734.93</v>
      </c>
      <c r="D5" s="12" t="n">
        <f aca="false">C5/B5</f>
        <v>9.11643333333333</v>
      </c>
      <c r="E5" s="3"/>
      <c r="F5" s="10" t="s">
        <v>68</v>
      </c>
      <c r="G5" s="13" t="n">
        <f aca="false">C12</f>
        <v>2186631</v>
      </c>
      <c r="H5" s="13" t="n">
        <f aca="false">C26</f>
        <v>2003568.63</v>
      </c>
      <c r="I5" s="13" t="n">
        <f aca="false">C40</f>
        <v>1216012.95</v>
      </c>
      <c r="J5" s="13" t="n">
        <f aca="false">C54</f>
        <v>1023353.6</v>
      </c>
      <c r="K5" s="13" t="n">
        <f aca="false">G5+I5</f>
        <v>3402643.95</v>
      </c>
      <c r="L5" s="13" t="n">
        <f aca="false">H5+J5</f>
        <v>3026922.23</v>
      </c>
    </row>
    <row r="6" customFormat="false" ht="14.25" hidden="false" customHeight="false" outlineLevel="0" collapsed="false">
      <c r="A6" s="10" t="s">
        <v>14</v>
      </c>
      <c r="B6" s="11" t="n">
        <f aca="false">[2]CA_Fct_2021!F10</f>
        <v>278029.87</v>
      </c>
      <c r="C6" s="11" t="n">
        <f aca="false">[2]CA_Fct_2021!G10</f>
        <v>322559.21</v>
      </c>
      <c r="D6" s="12" t="n">
        <f aca="false">C6/B6</f>
        <v>1.16016027342674</v>
      </c>
      <c r="E6" s="3"/>
      <c r="F6" s="14" t="s">
        <v>15</v>
      </c>
      <c r="G6" s="15" t="n">
        <f aca="false">G5-H5</f>
        <v>183062.37</v>
      </c>
      <c r="H6" s="16"/>
      <c r="I6" s="15" t="n">
        <f aca="false">I5-J5</f>
        <v>192659.35</v>
      </c>
      <c r="J6" s="15"/>
      <c r="K6" s="15" t="n">
        <f aca="false">K5-L5</f>
        <v>375721.72</v>
      </c>
      <c r="L6" s="15"/>
    </row>
    <row r="7" customFormat="false" ht="14.25" hidden="false" customHeight="false" outlineLevel="0" collapsed="false">
      <c r="A7" s="10" t="s">
        <v>16</v>
      </c>
      <c r="B7" s="11" t="n">
        <f aca="false">[2]CA_Fct_2021!F36</f>
        <v>961501.29</v>
      </c>
      <c r="C7" s="11" t="n">
        <f aca="false">[2]CA_Fct_2021!G36</f>
        <v>991941.15</v>
      </c>
      <c r="D7" s="12" t="n">
        <f aca="false">C7/B7</f>
        <v>1.03165867827385</v>
      </c>
      <c r="E7" s="3"/>
      <c r="F7" s="5"/>
      <c r="G7" s="17"/>
      <c r="H7" s="17"/>
      <c r="I7" s="17"/>
      <c r="J7" s="17"/>
      <c r="K7" s="17"/>
      <c r="L7" s="17"/>
    </row>
    <row r="8" customFormat="false" ht="14.25" hidden="false" customHeight="false" outlineLevel="0" collapsed="false">
      <c r="A8" s="10" t="s">
        <v>19</v>
      </c>
      <c r="B8" s="11" t="n">
        <f aca="false">[2]CA_Fct_2021!F45</f>
        <v>774237.53</v>
      </c>
      <c r="C8" s="11" t="n">
        <f aca="false">[2]CA_Fct_2021!G45</f>
        <v>788387.82</v>
      </c>
      <c r="D8" s="12" t="n">
        <f aca="false">C8/B8</f>
        <v>1.01827641964088</v>
      </c>
      <c r="E8" s="3"/>
      <c r="F8" s="10" t="s">
        <v>69</v>
      </c>
      <c r="G8" s="13" t="n">
        <f aca="false">C13</f>
        <v>303859.69</v>
      </c>
      <c r="H8" s="13"/>
      <c r="I8" s="13"/>
      <c r="J8" s="13" t="n">
        <f aca="false">C55</f>
        <v>305532.19</v>
      </c>
      <c r="K8" s="13"/>
      <c r="L8" s="13" t="n">
        <f aca="false">J8-G8</f>
        <v>1672.50000000006</v>
      </c>
    </row>
    <row r="9" customFormat="false" ht="14.25" hidden="false" customHeight="false" outlineLevel="0" collapsed="false">
      <c r="A9" s="10" t="s">
        <v>20</v>
      </c>
      <c r="B9" s="11" t="n">
        <f aca="false">[2]CA_Fct_2021!F66</f>
        <v>58610</v>
      </c>
      <c r="C9" s="11" t="n">
        <f aca="false">[2]CA_Fct_2021!G66</f>
        <v>69153.36</v>
      </c>
      <c r="D9" s="12" t="n">
        <f aca="false">C9/B9</f>
        <v>1.17989012113974</v>
      </c>
      <c r="E9" s="3"/>
      <c r="F9" s="3"/>
      <c r="G9" s="3"/>
      <c r="H9" s="3"/>
      <c r="I9" s="3"/>
      <c r="J9" s="3"/>
      <c r="K9" s="3"/>
      <c r="L9" s="3"/>
    </row>
    <row r="10" customFormat="false" ht="14.25" hidden="false" customHeight="false" outlineLevel="0" collapsed="false">
      <c r="A10" s="10" t="s">
        <v>22</v>
      </c>
      <c r="B10" s="11" t="n">
        <f aca="false">[2]CA_Fct_2021!F74</f>
        <v>40</v>
      </c>
      <c r="C10" s="11" t="n">
        <f aca="false">[2]CA_Fct_2021!G74</f>
        <v>30.76</v>
      </c>
      <c r="D10" s="12" t="n">
        <f aca="false">C10/B10</f>
        <v>0.769</v>
      </c>
      <c r="E10" s="3"/>
      <c r="F10" s="14" t="s">
        <v>21</v>
      </c>
      <c r="G10" s="15" t="n">
        <f aca="false">SUM(G6,G8)</f>
        <v>486922.06</v>
      </c>
      <c r="H10" s="15"/>
      <c r="I10" s="15"/>
      <c r="J10" s="15" t="n">
        <f aca="false">J8-I6</f>
        <v>112872.84</v>
      </c>
      <c r="K10" s="15" t="n">
        <f aca="false">SUM(K6-L8)</f>
        <v>374049.22</v>
      </c>
      <c r="L10" s="15"/>
    </row>
    <row r="11" customFormat="false" ht="14.25" hidden="false" customHeight="false" outlineLevel="0" collapsed="false">
      <c r="A11" s="10" t="s">
        <v>23</v>
      </c>
      <c r="B11" s="11" t="n">
        <f aca="false">[2]CA_Fct_2021!F77</f>
        <v>4000</v>
      </c>
      <c r="C11" s="11" t="n">
        <f aca="false">[2]CA_Fct_2021!G77</f>
        <v>11823.77</v>
      </c>
      <c r="D11" s="12" t="n">
        <f aca="false">C11/B11</f>
        <v>2.9559425</v>
      </c>
      <c r="E11" s="3"/>
      <c r="F11" s="3"/>
      <c r="G11" s="3"/>
      <c r="H11" s="3"/>
      <c r="I11" s="3"/>
      <c r="J11" s="3"/>
      <c r="K11" s="3"/>
      <c r="L11" s="3"/>
    </row>
    <row r="12" customFormat="false" ht="14.25" hidden="false" customHeight="false" outlineLevel="0" collapsed="false">
      <c r="A12" s="14" t="s">
        <v>25</v>
      </c>
      <c r="B12" s="20" t="n">
        <f aca="false">SUM(B5:B11)</f>
        <v>2076718.69</v>
      </c>
      <c r="C12" s="20" t="n">
        <f aca="false">SUM(C5:C11)</f>
        <v>2186631</v>
      </c>
      <c r="D12" s="21" t="n">
        <f aca="false">C12/B12</f>
        <v>1.0529259502162</v>
      </c>
      <c r="E12" s="3"/>
      <c r="F12" s="33" t="s">
        <v>24</v>
      </c>
      <c r="G12" s="34"/>
      <c r="H12" s="34"/>
      <c r="I12" s="34"/>
      <c r="J12" s="34" t="n">
        <f aca="false">[2]CA_Ivt_2021!D154</f>
        <v>216826.24</v>
      </c>
      <c r="K12" s="34"/>
      <c r="L12" s="34" t="n">
        <f aca="false">J12</f>
        <v>216826.24</v>
      </c>
    </row>
    <row r="13" customFormat="false" ht="14.25" hidden="false" customHeight="false" outlineLevel="0" collapsed="false">
      <c r="A13" s="10" t="s">
        <v>29</v>
      </c>
      <c r="B13" s="11" t="n">
        <f aca="false">[2]CA_Fct_2021!F89</f>
        <v>303859.69</v>
      </c>
      <c r="C13" s="11" t="n">
        <f aca="false">[2]CA_Fct_2021!G89</f>
        <v>303859.69</v>
      </c>
      <c r="D13" s="12" t="n">
        <f aca="false">C13/B13</f>
        <v>1</v>
      </c>
      <c r="E13" s="3"/>
      <c r="F13" s="3"/>
      <c r="G13" s="28"/>
      <c r="H13" s="28"/>
      <c r="I13" s="28"/>
      <c r="J13" s="28"/>
      <c r="K13" s="28"/>
      <c r="L13" s="28"/>
    </row>
    <row r="14" customFormat="false" ht="14.25" hidden="false" customHeight="false" outlineLevel="0" collapsed="false">
      <c r="A14" s="14" t="s">
        <v>30</v>
      </c>
      <c r="B14" s="27" t="n">
        <f aca="false">SUM(B12:B13)</f>
        <v>2380578.38</v>
      </c>
      <c r="C14" s="27" t="n">
        <f aca="false">SUM(C12:C13)</f>
        <v>2490490.69</v>
      </c>
      <c r="D14" s="21" t="n">
        <f aca="false">C14/B14</f>
        <v>1.04617042266846</v>
      </c>
      <c r="E14" s="3"/>
      <c r="F14" s="14" t="s">
        <v>27</v>
      </c>
      <c r="G14" s="15" t="n">
        <f aca="false">G10</f>
        <v>486922.06</v>
      </c>
      <c r="H14" s="16"/>
      <c r="I14" s="15"/>
      <c r="J14" s="15" t="n">
        <f aca="false">SUM(J10:J12)</f>
        <v>329699.08</v>
      </c>
      <c r="K14" s="15" t="n">
        <f aca="false">SUM(K10-L12)</f>
        <v>157222.98</v>
      </c>
      <c r="L14" s="15"/>
    </row>
    <row r="15" customFormat="false" ht="14.25" hidden="false" customHeight="false" outlineLevel="0" collapsed="false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customFormat="false" ht="14.25" hidden="false" customHeight="false" outlineLevel="0" collapsed="false">
      <c r="A16" s="3" t="s">
        <v>31</v>
      </c>
      <c r="B16" s="3"/>
      <c r="C16" s="3"/>
      <c r="D16" s="2"/>
      <c r="E16" s="3"/>
      <c r="F16" s="3"/>
      <c r="G16" s="3"/>
      <c r="H16" s="3"/>
      <c r="I16" s="3"/>
      <c r="J16" s="3"/>
      <c r="K16" s="3"/>
      <c r="L16" s="3"/>
    </row>
    <row r="17" customFormat="false" ht="27" hidden="false" customHeight="false" outlineLevel="0" collapsed="false">
      <c r="A17" s="7" t="s">
        <v>6</v>
      </c>
      <c r="B17" s="8" t="s">
        <v>7</v>
      </c>
      <c r="C17" s="7" t="s">
        <v>53</v>
      </c>
      <c r="D17" s="7" t="s">
        <v>9</v>
      </c>
      <c r="E17" s="3"/>
      <c r="F17" s="3"/>
      <c r="G17" s="3"/>
      <c r="H17" s="3"/>
      <c r="I17" s="3"/>
      <c r="J17" s="3"/>
      <c r="K17" s="3"/>
      <c r="L17" s="3"/>
    </row>
    <row r="18" customFormat="false" ht="14.25" hidden="false" customHeight="false" outlineLevel="0" collapsed="false">
      <c r="A18" s="10" t="s">
        <v>33</v>
      </c>
      <c r="B18" s="11" t="n">
        <f aca="false">[2]CA_Fct_2021!O7</f>
        <v>803861</v>
      </c>
      <c r="C18" s="11" t="n">
        <f aca="false">[2]CA_Fct_2021!P7</f>
        <v>747319.63</v>
      </c>
      <c r="D18" s="12" t="n">
        <f aca="false">C18/B18</f>
        <v>0.929662752640071</v>
      </c>
      <c r="E18" s="3"/>
      <c r="F18" s="3"/>
      <c r="G18" s="3"/>
      <c r="H18" s="3"/>
      <c r="I18" s="3"/>
      <c r="J18" s="3"/>
      <c r="K18" s="3"/>
      <c r="L18" s="3"/>
    </row>
    <row r="19" customFormat="false" ht="14.25" hidden="false" customHeight="false" outlineLevel="0" collapsed="false">
      <c r="A19" s="10" t="s">
        <v>34</v>
      </c>
      <c r="B19" s="11" t="n">
        <f aca="false">[2]CA_Fct_2021!O70</f>
        <v>920164</v>
      </c>
      <c r="C19" s="11" t="n">
        <f aca="false">[2]CA_Fct_2021!P70</f>
        <v>907591.25</v>
      </c>
      <c r="D19" s="12" t="n">
        <f aca="false">C19/B19</f>
        <v>0.986336403075973</v>
      </c>
      <c r="E19" s="3"/>
      <c r="F19" s="3"/>
      <c r="G19" s="3"/>
      <c r="H19" s="3"/>
      <c r="I19" s="3"/>
      <c r="J19" s="3"/>
      <c r="K19" s="3"/>
      <c r="L19" s="3"/>
    </row>
    <row r="20" customFormat="false" ht="14.25" hidden="false" customHeight="false" outlineLevel="0" collapsed="false">
      <c r="A20" s="10" t="s">
        <v>35</v>
      </c>
      <c r="B20" s="11" t="n">
        <f aca="false">[2]CA_Fct_2021!O86</f>
        <v>350570</v>
      </c>
      <c r="C20" s="11" t="n">
        <f aca="false">[2]CA_Fct_2021!P86</f>
        <v>333313.82</v>
      </c>
      <c r="D20" s="12" t="n">
        <f aca="false">C20/B20</f>
        <v>0.950776792081467</v>
      </c>
      <c r="E20" s="3"/>
      <c r="F20" s="3"/>
      <c r="G20" s="3"/>
      <c r="H20" s="3"/>
      <c r="I20" s="3"/>
      <c r="J20" s="3"/>
      <c r="K20" s="3"/>
      <c r="L20" s="3"/>
    </row>
    <row r="21" customFormat="false" ht="14.25" hidden="false" customHeight="false" outlineLevel="0" collapsed="false">
      <c r="A21" s="10" t="s">
        <v>36</v>
      </c>
      <c r="B21" s="11" t="n">
        <f aca="false">[2]CA_Fct_2021!O99</f>
        <v>1500</v>
      </c>
      <c r="C21" s="11" t="n">
        <f aca="false">[2]CA_Fct_2021!P99</f>
        <v>1497.21</v>
      </c>
      <c r="D21" s="12" t="n">
        <f aca="false">C21/B21</f>
        <v>0.99814</v>
      </c>
      <c r="E21" s="3"/>
      <c r="F21" s="3"/>
      <c r="G21" s="3"/>
      <c r="H21" s="3"/>
      <c r="I21" s="3"/>
      <c r="J21" s="3"/>
      <c r="K21" s="3"/>
      <c r="L21" s="3"/>
    </row>
    <row r="22" customFormat="false" ht="14.25" hidden="false" customHeight="false" outlineLevel="0" collapsed="false">
      <c r="A22" s="10" t="s">
        <v>70</v>
      </c>
      <c r="B22" s="11" t="n">
        <f aca="false">[2]CA_Fct_2021!O103</f>
        <v>300</v>
      </c>
      <c r="C22" s="11" t="n">
        <f aca="false">[2]CA_Fct_2021!P103</f>
        <v>295.72</v>
      </c>
      <c r="D22" s="12" t="n">
        <f aca="false">C22/B22</f>
        <v>0.985733333333334</v>
      </c>
      <c r="E22" s="3"/>
      <c r="F22" s="3"/>
      <c r="G22" s="3"/>
      <c r="H22" s="3"/>
      <c r="I22" s="3"/>
      <c r="J22" s="3"/>
      <c r="K22" s="3"/>
      <c r="L22" s="3"/>
    </row>
    <row r="23" customFormat="false" ht="14.25" hidden="false" customHeight="false" outlineLevel="0" collapsed="false">
      <c r="A23" s="10" t="s">
        <v>71</v>
      </c>
      <c r="B23" s="11" t="n">
        <f aca="false">[2]CA_Fct_2021!O106</f>
        <v>13551</v>
      </c>
      <c r="C23" s="11" t="n">
        <f aca="false">[2]CA_Fct_2021!P106</f>
        <v>13551</v>
      </c>
      <c r="D23" s="12" t="n">
        <f aca="false">C23/B23</f>
        <v>1</v>
      </c>
      <c r="E23" s="3"/>
      <c r="F23" s="3"/>
      <c r="G23" s="3"/>
      <c r="H23" s="3"/>
      <c r="I23" s="3"/>
      <c r="J23" s="3"/>
      <c r="K23" s="3"/>
      <c r="L23" s="3"/>
    </row>
    <row r="24" customFormat="false" ht="14.25" hidden="false" customHeight="false" outlineLevel="0" collapsed="false">
      <c r="A24" s="14" t="s">
        <v>37</v>
      </c>
      <c r="B24" s="27" t="n">
        <f aca="false">SUM(B18:B23)</f>
        <v>2089946</v>
      </c>
      <c r="C24" s="27" t="n">
        <f aca="false">SUM(C18:C23)</f>
        <v>2003568.63</v>
      </c>
      <c r="D24" s="21" t="n">
        <f aca="false">C24/B24</f>
        <v>0.95867004697729</v>
      </c>
      <c r="E24" s="3"/>
      <c r="F24" s="3"/>
      <c r="G24" s="3"/>
      <c r="H24" s="3"/>
      <c r="I24" s="3"/>
      <c r="J24" s="3"/>
      <c r="K24" s="3"/>
      <c r="L24" s="3"/>
    </row>
    <row r="25" customFormat="false" ht="14.25" hidden="false" customHeight="false" outlineLevel="0" collapsed="false">
      <c r="A25" s="10" t="s">
        <v>38</v>
      </c>
      <c r="B25" s="11" t="n">
        <f aca="false">[2]CA_Fct_2021!O112</f>
        <v>290632.38</v>
      </c>
      <c r="C25" s="29"/>
      <c r="D25" s="12"/>
      <c r="E25" s="3"/>
      <c r="F25" s="3"/>
      <c r="G25" s="3"/>
      <c r="H25" s="3"/>
      <c r="I25" s="3"/>
      <c r="J25" s="3"/>
      <c r="K25" s="3"/>
      <c r="L25" s="3"/>
    </row>
    <row r="26" customFormat="false" ht="14.25" hidden="false" customHeight="false" outlineLevel="0" collapsed="false">
      <c r="A26" s="14" t="s">
        <v>39</v>
      </c>
      <c r="B26" s="20" t="n">
        <f aca="false">SUM(B24:B25)</f>
        <v>2380578.38</v>
      </c>
      <c r="C26" s="20" t="n">
        <f aca="false">SUM(C24:C25)</f>
        <v>2003568.63</v>
      </c>
      <c r="D26" s="21" t="n">
        <f aca="false">C26/B26</f>
        <v>0.841631028338584</v>
      </c>
      <c r="E26" s="3"/>
      <c r="F26" s="3"/>
      <c r="G26" s="3"/>
      <c r="H26" s="3"/>
      <c r="I26" s="3"/>
      <c r="J26" s="3"/>
      <c r="K26" s="3"/>
      <c r="L26" s="3"/>
    </row>
    <row r="27" customFormat="false" ht="64.15" hidden="false" customHeight="true" outlineLevel="0" collapsed="false">
      <c r="A27" s="3"/>
      <c r="B27" s="3"/>
      <c r="C27" s="28"/>
      <c r="D27" s="3"/>
      <c r="E27" s="3"/>
      <c r="F27" s="3"/>
      <c r="G27" s="3"/>
      <c r="H27" s="3"/>
      <c r="I27" s="3"/>
      <c r="J27" s="3"/>
      <c r="K27" s="3"/>
      <c r="L27" s="3"/>
    </row>
    <row r="28" customFormat="false" ht="14.25" hidden="false" customHeight="false" outlineLevel="0" collapsed="false">
      <c r="A28" s="3"/>
      <c r="B28" s="3"/>
      <c r="C28" s="28"/>
      <c r="D28" s="3"/>
      <c r="E28" s="3"/>
      <c r="F28" s="3"/>
      <c r="G28" s="3"/>
      <c r="H28" s="3"/>
      <c r="I28" s="3"/>
      <c r="J28" s="3"/>
      <c r="K28" s="3"/>
      <c r="L28" s="3"/>
    </row>
    <row r="29" customFormat="false" ht="14.25" hidden="false" customHeight="false" outlineLevel="0" collapsed="false">
      <c r="A29" s="1" t="s">
        <v>67</v>
      </c>
      <c r="B29" s="1"/>
      <c r="C29" s="1"/>
      <c r="D29" s="3"/>
      <c r="E29" s="3"/>
      <c r="F29" s="3"/>
      <c r="G29" s="3"/>
      <c r="H29" s="3"/>
      <c r="I29" s="3"/>
      <c r="J29" s="3"/>
      <c r="K29" s="3"/>
      <c r="L29" s="3"/>
    </row>
    <row r="30" customFormat="false" ht="14.25" hidden="false" customHeight="false" outlineLevel="0" collapsed="false">
      <c r="A30" s="30"/>
      <c r="B30" s="30"/>
      <c r="C30" s="30"/>
      <c r="D30" s="3"/>
      <c r="E30" s="3"/>
      <c r="F30" s="3"/>
      <c r="G30" s="3"/>
      <c r="H30" s="3"/>
      <c r="I30" s="3"/>
      <c r="J30" s="3"/>
      <c r="K30" s="3"/>
      <c r="L30" s="3"/>
    </row>
    <row r="31" customFormat="false" ht="14.25" hidden="false" customHeight="false" outlineLevel="0" collapsed="false">
      <c r="A31" s="3" t="s">
        <v>40</v>
      </c>
      <c r="B31" s="3"/>
      <c r="C31" s="3"/>
      <c r="D31" s="2"/>
      <c r="E31" s="3"/>
      <c r="F31" s="3"/>
      <c r="G31" s="3"/>
      <c r="H31" s="3"/>
      <c r="I31" s="3"/>
      <c r="J31" s="3"/>
      <c r="K31" s="3"/>
      <c r="L31" s="3"/>
    </row>
    <row r="32" customFormat="false" ht="27" hidden="false" customHeight="false" outlineLevel="0" collapsed="false">
      <c r="A32" s="7" t="s">
        <v>6</v>
      </c>
      <c r="B32" s="8" t="s">
        <v>7</v>
      </c>
      <c r="C32" s="7" t="s">
        <v>41</v>
      </c>
      <c r="D32" s="7" t="s">
        <v>9</v>
      </c>
      <c r="E32" s="3"/>
      <c r="F32" s="3"/>
      <c r="G32" s="3"/>
      <c r="H32" s="3"/>
      <c r="I32" s="3"/>
      <c r="J32" s="3"/>
      <c r="K32" s="3"/>
      <c r="L32" s="3"/>
    </row>
    <row r="33" customFormat="false" ht="14.25" hidden="false" customHeight="false" outlineLevel="0" collapsed="false">
      <c r="A33" s="10" t="s">
        <v>42</v>
      </c>
      <c r="B33" s="11" t="n">
        <f aca="false">[2]CA_Ivt_2021!B7</f>
        <v>670700</v>
      </c>
      <c r="C33" s="11" t="n">
        <f aca="false">[2]CA_Ivt_2021!C7</f>
        <v>678659.69</v>
      </c>
      <c r="D33" s="12" t="n">
        <f aca="false">C33/B33</f>
        <v>1.01186773520203</v>
      </c>
      <c r="E33" s="3"/>
      <c r="F33" s="3"/>
      <c r="G33" s="3"/>
      <c r="H33" s="3"/>
      <c r="I33" s="3"/>
      <c r="J33" s="3"/>
      <c r="K33" s="3"/>
      <c r="L33" s="3"/>
    </row>
    <row r="34" customFormat="false" ht="14.25" hidden="false" customHeight="false" outlineLevel="0" collapsed="false">
      <c r="A34" s="10" t="s">
        <v>43</v>
      </c>
      <c r="B34" s="11" t="n">
        <f aca="false">[2]CA_Ivt_2021!B12</f>
        <v>596029.99</v>
      </c>
      <c r="C34" s="11" t="n">
        <f aca="false">[2]CA_Ivt_2021!C12</f>
        <v>527989.26</v>
      </c>
      <c r="D34" s="12" t="n">
        <f aca="false">C34/B34</f>
        <v>0.885843445562194</v>
      </c>
      <c r="E34" s="3"/>
      <c r="F34" s="3"/>
      <c r="G34" s="3"/>
      <c r="H34" s="3"/>
      <c r="I34" s="3"/>
      <c r="J34" s="3"/>
      <c r="K34" s="3"/>
      <c r="L34" s="3"/>
    </row>
    <row r="35" customFormat="false" ht="14.25" hidden="false" customHeight="false" outlineLevel="0" collapsed="false">
      <c r="A35" s="10" t="s">
        <v>72</v>
      </c>
      <c r="B35" s="11" t="n">
        <f aca="false">[2]CA_Ivt_2021!B34</f>
        <v>66681.03</v>
      </c>
      <c r="C35" s="11" t="n">
        <f aca="false">[2]CA_Ivt_2021!C34</f>
        <v>0</v>
      </c>
      <c r="D35" s="12"/>
      <c r="E35" s="3"/>
      <c r="F35" s="3"/>
      <c r="G35" s="3"/>
      <c r="H35" s="3"/>
      <c r="I35" s="3"/>
      <c r="J35" s="3"/>
      <c r="K35" s="3"/>
      <c r="L35" s="3"/>
    </row>
    <row r="36" customFormat="false" ht="14.25" hidden="false" customHeight="false" outlineLevel="0" collapsed="false">
      <c r="A36" s="10" t="s">
        <v>55</v>
      </c>
      <c r="B36" s="11" t="n">
        <f aca="false">[2]CA_Ivt_2021!B37</f>
        <v>700</v>
      </c>
      <c r="C36" s="11" t="n">
        <f aca="false">[2]CA_Ivt_2021!C37</f>
        <v>700</v>
      </c>
      <c r="D36" s="12"/>
      <c r="E36" s="3"/>
      <c r="F36" s="3"/>
      <c r="G36" s="3"/>
      <c r="H36" s="3"/>
      <c r="I36" s="3"/>
      <c r="J36" s="3"/>
      <c r="K36" s="3"/>
      <c r="L36" s="3"/>
    </row>
    <row r="37" customFormat="false" ht="14.25" hidden="false" customHeight="false" outlineLevel="0" collapsed="false">
      <c r="A37" s="14" t="s">
        <v>46</v>
      </c>
      <c r="B37" s="27" t="n">
        <f aca="false">SUM(B33:B36)</f>
        <v>1334111.02</v>
      </c>
      <c r="C37" s="27" t="n">
        <f aca="false">SUM(C33:C36)</f>
        <v>1207348.95</v>
      </c>
      <c r="D37" s="21" t="n">
        <f aca="false">C37/B37</f>
        <v>0.904983867084765</v>
      </c>
      <c r="E37" s="3"/>
      <c r="F37" s="3"/>
      <c r="G37" s="3"/>
      <c r="H37" s="3"/>
      <c r="I37" s="3"/>
      <c r="J37" s="3"/>
      <c r="K37" s="3"/>
      <c r="L37" s="3"/>
    </row>
    <row r="38" customFormat="false" ht="14.25" hidden="false" customHeight="false" outlineLevel="0" collapsed="false">
      <c r="A38" s="10" t="s">
        <v>47</v>
      </c>
      <c r="B38" s="11" t="n">
        <f aca="false">[2]CA_Ivt_2021!B40</f>
        <v>290632.38</v>
      </c>
      <c r="C38" s="29"/>
      <c r="D38" s="12"/>
      <c r="E38" s="3"/>
      <c r="F38" s="28"/>
      <c r="G38" s="28"/>
      <c r="H38" s="3"/>
      <c r="I38" s="3"/>
      <c r="J38" s="3"/>
      <c r="K38" s="3"/>
      <c r="L38" s="3"/>
    </row>
    <row r="39" customFormat="false" ht="14.25" hidden="false" customHeight="false" outlineLevel="0" collapsed="false">
      <c r="A39" s="10" t="s">
        <v>48</v>
      </c>
      <c r="B39" s="11" t="n">
        <f aca="false">[2]CA_Ivt_2021!B45</f>
        <v>8664</v>
      </c>
      <c r="C39" s="11" t="n">
        <f aca="false">[2]CA_Ivt_2021!C45</f>
        <v>8664</v>
      </c>
      <c r="D39" s="12"/>
      <c r="E39" s="3"/>
      <c r="F39" s="3"/>
      <c r="G39" s="3"/>
      <c r="H39" s="3"/>
      <c r="I39" s="3"/>
      <c r="J39" s="3"/>
      <c r="K39" s="3"/>
      <c r="L39" s="3"/>
    </row>
    <row r="40" customFormat="false" ht="14.25" hidden="false" customHeight="false" outlineLevel="0" collapsed="false">
      <c r="A40" s="14" t="s">
        <v>49</v>
      </c>
      <c r="B40" s="27" t="n">
        <f aca="false">SUM(B37:B39)</f>
        <v>1633407.4</v>
      </c>
      <c r="C40" s="27" t="n">
        <f aca="false">SUM(C37:C39)</f>
        <v>1216012.95</v>
      </c>
      <c r="D40" s="21" t="n">
        <f aca="false">C40/B40</f>
        <v>0.74446396532794</v>
      </c>
      <c r="E40" s="3"/>
      <c r="F40" s="3"/>
      <c r="G40" s="3"/>
      <c r="H40" s="3"/>
      <c r="I40" s="3"/>
      <c r="J40" s="3"/>
      <c r="K40" s="3"/>
      <c r="L40" s="3"/>
    </row>
    <row r="41" customFormat="false" ht="14.25" hidden="false" customHeight="false" outlineLevel="0" collapsed="false">
      <c r="A41" s="10" t="s">
        <v>50</v>
      </c>
      <c r="B41" s="11" t="n">
        <f aca="false">[2]CA_Ivt_2021!B49</f>
        <v>0</v>
      </c>
      <c r="C41" s="11" t="n">
        <f aca="false">[2]CA_Ivt_2021!C49</f>
        <v>0</v>
      </c>
      <c r="D41" s="12"/>
      <c r="E41" s="3"/>
      <c r="F41" s="3"/>
      <c r="G41" s="3"/>
      <c r="H41" s="3"/>
      <c r="I41" s="3"/>
      <c r="J41" s="3"/>
      <c r="K41" s="3"/>
      <c r="L41" s="3"/>
    </row>
    <row r="42" customFormat="false" ht="14.25" hidden="false" customHeight="false" outlineLevel="0" collapsed="false">
      <c r="A42" s="14" t="s">
        <v>51</v>
      </c>
      <c r="B42" s="20" t="n">
        <f aca="false">SUM(B40:B41)</f>
        <v>1633407.4</v>
      </c>
      <c r="C42" s="20" t="n">
        <f aca="false">SUM(C40:C41)</f>
        <v>1216012.95</v>
      </c>
      <c r="D42" s="21" t="n">
        <f aca="false">C42/B42</f>
        <v>0.74446396532794</v>
      </c>
      <c r="E42" s="3"/>
      <c r="F42" s="3"/>
      <c r="G42" s="3"/>
      <c r="H42" s="3"/>
      <c r="I42" s="3"/>
      <c r="J42" s="3"/>
      <c r="K42" s="3"/>
      <c r="L42" s="3"/>
    </row>
    <row r="43" customFormat="false" ht="14.25" hidden="false" customHeight="false" outlineLevel="0" collapsed="false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customFormat="false" ht="14.25" hidden="false" customHeight="false" outlineLevel="0" collapsed="false">
      <c r="A44" s="3" t="s">
        <v>52</v>
      </c>
      <c r="B44" s="3"/>
      <c r="C44" s="3"/>
      <c r="D44" s="2"/>
      <c r="E44" s="3"/>
      <c r="F44" s="3"/>
      <c r="G44" s="3"/>
      <c r="H44" s="3"/>
      <c r="I44" s="3"/>
      <c r="J44" s="3"/>
      <c r="K44" s="3"/>
      <c r="L44" s="3"/>
    </row>
    <row r="45" customFormat="false" ht="27" hidden="false" customHeight="false" outlineLevel="0" collapsed="false">
      <c r="A45" s="7" t="s">
        <v>6</v>
      </c>
      <c r="B45" s="8" t="s">
        <v>7</v>
      </c>
      <c r="C45" s="7" t="s">
        <v>53</v>
      </c>
      <c r="D45" s="7" t="s">
        <v>9</v>
      </c>
      <c r="E45" s="3"/>
      <c r="F45" s="3"/>
      <c r="G45" s="3"/>
      <c r="H45" s="3"/>
      <c r="I45" s="3"/>
      <c r="J45" s="3"/>
      <c r="K45" s="3"/>
      <c r="L45" s="3"/>
    </row>
    <row r="46" customFormat="false" ht="14.25" hidden="false" customHeight="false" outlineLevel="0" collapsed="false">
      <c r="A46" s="10" t="s">
        <v>54</v>
      </c>
      <c r="B46" s="11" t="n">
        <f aca="false">[2]CA_Ivt_2021!B55</f>
        <v>105100</v>
      </c>
      <c r="C46" s="11" t="n">
        <f aca="false">[2]CA_Ivt_2021!C55</f>
        <v>105039.79</v>
      </c>
      <c r="D46" s="12" t="n">
        <f aca="false">C46/B46</f>
        <v>0.999427117031399</v>
      </c>
      <c r="E46" s="3"/>
      <c r="F46" s="3"/>
      <c r="G46" s="3"/>
      <c r="H46" s="3"/>
      <c r="I46" s="3"/>
      <c r="J46" s="3"/>
      <c r="K46" s="3"/>
      <c r="L46" s="3"/>
    </row>
    <row r="47" customFormat="false" ht="14.25" hidden="false" customHeight="false" outlineLevel="0" collapsed="false">
      <c r="A47" s="10" t="s">
        <v>56</v>
      </c>
      <c r="B47" s="11" t="n">
        <f aca="false">[2]CA_Ivt_2021!B58</f>
        <v>10000</v>
      </c>
      <c r="C47" s="11" t="n">
        <f aca="false">[2]CA_Ivt_2021!C58</f>
        <v>0</v>
      </c>
      <c r="D47" s="12" t="n">
        <f aca="false">C47/B47</f>
        <v>0</v>
      </c>
      <c r="E47" s="3"/>
      <c r="F47" s="3"/>
      <c r="G47" s="3"/>
      <c r="H47" s="3"/>
      <c r="I47" s="3"/>
      <c r="J47" s="3"/>
      <c r="K47" s="3"/>
      <c r="L47" s="3"/>
    </row>
    <row r="48" customFormat="false" ht="14.25" hidden="false" customHeight="false" outlineLevel="0" collapsed="false">
      <c r="A48" s="10" t="s">
        <v>58</v>
      </c>
      <c r="B48" s="11" t="n">
        <f aca="false">[2]CA_Ivt_2021!B61</f>
        <v>90677.66</v>
      </c>
      <c r="C48" s="11" t="n">
        <f aca="false">[2]CA_Ivt_2021!C61</f>
        <v>68194.23</v>
      </c>
      <c r="D48" s="12" t="n">
        <f aca="false">C48/B48</f>
        <v>0.752051056456463</v>
      </c>
      <c r="E48" s="3"/>
      <c r="F48" s="3"/>
      <c r="G48" s="3"/>
      <c r="H48" s="3"/>
      <c r="I48" s="3"/>
      <c r="J48" s="3"/>
      <c r="K48" s="3"/>
      <c r="L48" s="3"/>
    </row>
    <row r="49" customFormat="false" ht="14.25" hidden="false" customHeight="false" outlineLevel="0" collapsed="false">
      <c r="A49" s="10" t="s">
        <v>59</v>
      </c>
      <c r="B49" s="11" t="n">
        <f aca="false">[2]CA_Ivt_2021!B84</f>
        <v>1082933.553</v>
      </c>
      <c r="C49" s="11" t="n">
        <f aca="false">[2]CA_Ivt_2021!C84</f>
        <v>811523.85</v>
      </c>
      <c r="D49" s="12" t="n">
        <f aca="false">C49/B49</f>
        <v>0.749375478995801</v>
      </c>
      <c r="E49" s="3"/>
      <c r="F49" s="28"/>
      <c r="G49" s="28"/>
      <c r="H49" s="28"/>
      <c r="I49" s="32"/>
      <c r="J49" s="3"/>
      <c r="K49" s="3"/>
      <c r="L49" s="3"/>
    </row>
    <row r="50" customFormat="false" ht="14.25" hidden="false" customHeight="false" outlineLevel="0" collapsed="false">
      <c r="A50" s="10" t="s">
        <v>60</v>
      </c>
      <c r="B50" s="11" t="n">
        <f aca="false">[2]CA_Ivt_2021!B139</f>
        <v>500</v>
      </c>
      <c r="C50" s="11" t="n">
        <f aca="false">[2]CA_Ivt_2021!C139</f>
        <v>0</v>
      </c>
      <c r="D50" s="12"/>
      <c r="E50" s="3"/>
      <c r="F50" s="28"/>
      <c r="G50" s="28"/>
      <c r="H50" s="28"/>
      <c r="I50" s="32"/>
      <c r="J50" s="3"/>
      <c r="K50" s="3"/>
      <c r="L50" s="3"/>
    </row>
    <row r="51" customFormat="false" ht="14.25" hidden="false" customHeight="false" outlineLevel="0" collapsed="false">
      <c r="A51" s="10" t="s">
        <v>61</v>
      </c>
      <c r="B51" s="11" t="n">
        <f aca="false">[2]CA_Ivt_2021!B142</f>
        <v>30000</v>
      </c>
      <c r="C51" s="11" t="n">
        <f aca="false">[2]CA_Ivt_2021!C142</f>
        <v>29931.73</v>
      </c>
      <c r="D51" s="12" t="n">
        <f aca="false">C51/B51</f>
        <v>0.997724333333333</v>
      </c>
      <c r="E51" s="3"/>
      <c r="F51" s="3"/>
      <c r="G51" s="3"/>
      <c r="H51" s="3"/>
      <c r="I51" s="3"/>
      <c r="J51" s="3"/>
      <c r="K51" s="3"/>
      <c r="L51" s="3"/>
    </row>
    <row r="52" customFormat="false" ht="14.25" hidden="false" customHeight="false" outlineLevel="0" collapsed="false">
      <c r="A52" s="14" t="s">
        <v>62</v>
      </c>
      <c r="B52" s="27" t="n">
        <f aca="false">SUM(B46:B51)</f>
        <v>1319211.213</v>
      </c>
      <c r="C52" s="27" t="n">
        <f aca="false">SUM(C46:C51)</f>
        <v>1014689.6</v>
      </c>
      <c r="D52" s="21" t="n">
        <f aca="false">C52/B52</f>
        <v>0.769163868530581</v>
      </c>
      <c r="E52" s="3"/>
      <c r="F52" s="3"/>
      <c r="G52" s="3"/>
      <c r="H52" s="3"/>
      <c r="I52" s="3"/>
      <c r="J52" s="3"/>
      <c r="K52" s="3"/>
      <c r="L52" s="3"/>
    </row>
    <row r="53" customFormat="false" ht="14.25" hidden="false" customHeight="false" outlineLevel="0" collapsed="false">
      <c r="A53" s="10" t="s">
        <v>48</v>
      </c>
      <c r="B53" s="11" t="n">
        <f aca="false">[2]CA_Ivt_2021!B149</f>
        <v>8664</v>
      </c>
      <c r="C53" s="11" t="n">
        <f aca="false">[2]CA_Ivt_2021!C149</f>
        <v>8664</v>
      </c>
      <c r="D53" s="12" t="n">
        <f aca="false">C53/B53</f>
        <v>1</v>
      </c>
      <c r="E53" s="3"/>
      <c r="F53" s="3"/>
      <c r="G53" s="3"/>
      <c r="H53" s="3"/>
      <c r="I53" s="3"/>
      <c r="J53" s="3"/>
      <c r="K53" s="3"/>
      <c r="L53" s="3"/>
    </row>
    <row r="54" customFormat="false" ht="14.25" hidden="false" customHeight="false" outlineLevel="0" collapsed="false">
      <c r="A54" s="14" t="s">
        <v>64</v>
      </c>
      <c r="B54" s="20" t="n">
        <f aca="false">SUM(B52:B53)</f>
        <v>1327875.213</v>
      </c>
      <c r="C54" s="20" t="n">
        <f aca="false">SUM(C52:C53)</f>
        <v>1023353.6</v>
      </c>
      <c r="D54" s="21" t="n">
        <f aca="false">C54/B54</f>
        <v>0.770670007227554</v>
      </c>
      <c r="E54" s="3"/>
      <c r="F54" s="3"/>
      <c r="G54" s="3"/>
      <c r="H54" s="3"/>
      <c r="I54" s="3"/>
      <c r="J54" s="3"/>
      <c r="K54" s="3"/>
      <c r="L54" s="3"/>
    </row>
    <row r="55" customFormat="false" ht="14.25" hidden="false" customHeight="false" outlineLevel="0" collapsed="false">
      <c r="A55" s="10" t="s">
        <v>65</v>
      </c>
      <c r="B55" s="11" t="n">
        <f aca="false">[2]CA_Ivt_2021!B153</f>
        <v>305532.19</v>
      </c>
      <c r="C55" s="11" t="n">
        <f aca="false">[2]CA_Ivt_2021!C153</f>
        <v>305532.19</v>
      </c>
      <c r="D55" s="10"/>
      <c r="E55" s="3"/>
      <c r="F55" s="3"/>
      <c r="G55" s="3"/>
      <c r="H55" s="3"/>
      <c r="I55" s="3"/>
      <c r="J55" s="3"/>
      <c r="K55" s="3"/>
      <c r="L55" s="3"/>
    </row>
    <row r="56" customFormat="false" ht="14.25" hidden="false" customHeight="false" outlineLevel="0" collapsed="false">
      <c r="A56" s="14" t="s">
        <v>66</v>
      </c>
      <c r="B56" s="20" t="n">
        <f aca="false">SUM(B54:B55)</f>
        <v>1633407.403</v>
      </c>
      <c r="C56" s="20" t="n">
        <f aca="false">SUM(C54:C55)</f>
        <v>1328885.79</v>
      </c>
      <c r="D56" s="21" t="n">
        <f aca="false">C56/B56</f>
        <v>0.813566650646557</v>
      </c>
      <c r="E56" s="3"/>
      <c r="F56" s="3"/>
      <c r="G56" s="3"/>
      <c r="H56" s="3"/>
      <c r="I56" s="3"/>
      <c r="J56" s="3"/>
      <c r="K56" s="3"/>
      <c r="L56" s="3"/>
    </row>
    <row r="57" customFormat="false" ht="14.25" hidden="false" customHeight="false" outlineLevel="0" collapsed="false">
      <c r="A57" s="3"/>
      <c r="B57" s="3"/>
      <c r="C57" s="3"/>
      <c r="D57" s="2"/>
      <c r="E57" s="3"/>
      <c r="F57" s="3"/>
      <c r="G57" s="3"/>
      <c r="H57" s="3"/>
      <c r="I57" s="3"/>
      <c r="J57" s="3"/>
      <c r="K57" s="3"/>
      <c r="L57" s="3"/>
    </row>
  </sheetData>
  <mergeCells count="6">
    <mergeCell ref="A1:C1"/>
    <mergeCell ref="F1:H1"/>
    <mergeCell ref="G3:H3"/>
    <mergeCell ref="I3:J3"/>
    <mergeCell ref="K3:L3"/>
    <mergeCell ref="A29:C29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58"/>
  <sheetViews>
    <sheetView showFormulas="false" showGridLines="true" showRowColHeaders="true" showZeros="true" rightToLeft="false" tabSelected="true" showOutlineSymbols="true" defaultGridColor="true" view="normal" topLeftCell="A7" colorId="64" zoomScale="100" zoomScaleNormal="100" zoomScalePageLayoutView="100" workbookViewId="0">
      <selection pane="topLeft" activeCell="D11" activeCellId="0" sqref="D11"/>
    </sheetView>
  </sheetViews>
  <sheetFormatPr defaultColWidth="10.6875" defaultRowHeight="14.25" zeroHeight="false" outlineLevelRow="0" outlineLevelCol="0"/>
  <cols>
    <col collapsed="false" customWidth="true" hidden="false" outlineLevel="0" max="1" min="1" style="0" width="55.33"/>
    <col collapsed="false" customWidth="true" hidden="false" outlineLevel="0" max="2" min="2" style="0" width="16.44"/>
    <col collapsed="false" customWidth="true" hidden="false" outlineLevel="0" max="3" min="3" style="0" width="14.34"/>
    <col collapsed="false" customWidth="true" hidden="false" outlineLevel="0" max="5" min="4" style="0" width="16.33"/>
    <col collapsed="false" customWidth="true" hidden="false" outlineLevel="0" max="6" min="6" style="0" width="4.33"/>
    <col collapsed="false" customWidth="true" hidden="false" outlineLevel="0" max="7" min="7" style="0" width="15"/>
    <col collapsed="false" customWidth="true" hidden="false" outlineLevel="0" max="13" min="8" style="0" width="16.44"/>
  </cols>
  <sheetData>
    <row r="1" customFormat="false" ht="14.25" hidden="false" customHeight="false" outlineLevel="0" collapsed="false">
      <c r="A1" s="35" t="s">
        <v>73</v>
      </c>
      <c r="B1" s="35"/>
      <c r="C1" s="35"/>
      <c r="D1" s="35"/>
      <c r="E1" s="36"/>
      <c r="F1" s="36"/>
      <c r="G1" s="35" t="s">
        <v>73</v>
      </c>
      <c r="H1" s="35"/>
      <c r="I1" s="35"/>
      <c r="J1" s="35"/>
      <c r="K1" s="36"/>
      <c r="L1" s="36"/>
      <c r="M1" s="36"/>
    </row>
    <row r="2" customFormat="false" ht="14.25" hidden="false" customHeight="false" outlineLevel="0" collapsed="false">
      <c r="A2" s="37"/>
      <c r="B2" s="37"/>
      <c r="C2" s="37"/>
      <c r="D2" s="37"/>
      <c r="E2" s="36"/>
      <c r="F2" s="36"/>
      <c r="G2" s="36"/>
      <c r="H2" s="36"/>
      <c r="I2" s="36"/>
      <c r="J2" s="36"/>
      <c r="K2" s="36"/>
      <c r="L2" s="36"/>
      <c r="M2" s="36"/>
    </row>
    <row r="3" customFormat="false" ht="14.25" hidden="false" customHeight="false" outlineLevel="0" collapsed="false">
      <c r="A3" s="38" t="s">
        <v>1</v>
      </c>
      <c r="B3" s="36"/>
      <c r="C3" s="36"/>
      <c r="D3" s="39"/>
      <c r="E3" s="36"/>
      <c r="F3" s="36"/>
      <c r="G3" s="36"/>
      <c r="H3" s="40" t="s">
        <v>3</v>
      </c>
      <c r="I3" s="40"/>
      <c r="J3" s="40" t="s">
        <v>4</v>
      </c>
      <c r="K3" s="40"/>
      <c r="L3" s="40" t="s">
        <v>5</v>
      </c>
      <c r="M3" s="40"/>
    </row>
    <row r="4" customFormat="false" ht="26.25" hidden="false" customHeight="false" outlineLevel="0" collapsed="false">
      <c r="A4" s="40" t="s">
        <v>6</v>
      </c>
      <c r="B4" s="41" t="s">
        <v>74</v>
      </c>
      <c r="C4" s="41" t="s">
        <v>75</v>
      </c>
      <c r="D4" s="39"/>
      <c r="E4" s="36"/>
      <c r="F4" s="36"/>
      <c r="G4" s="38" t="s">
        <v>2</v>
      </c>
      <c r="H4" s="42" t="s">
        <v>10</v>
      </c>
      <c r="I4" s="42" t="s">
        <v>11</v>
      </c>
      <c r="J4" s="42" t="s">
        <v>10</v>
      </c>
      <c r="K4" s="42" t="s">
        <v>11</v>
      </c>
      <c r="L4" s="42" t="s">
        <v>10</v>
      </c>
      <c r="M4" s="42" t="s">
        <v>11</v>
      </c>
    </row>
    <row r="5" customFormat="false" ht="14.25" hidden="false" customHeight="false" outlineLevel="0" collapsed="false">
      <c r="A5" s="43" t="s">
        <v>12</v>
      </c>
      <c r="B5" s="44" t="n">
        <f aca="false">[3]BP_Fct_2023!H7</f>
        <v>200</v>
      </c>
      <c r="C5" s="44" t="n">
        <f aca="false">[3]BP_Fct_2023!J7</f>
        <v>1000</v>
      </c>
      <c r="D5" s="39"/>
      <c r="E5" s="36"/>
      <c r="F5" s="36"/>
      <c r="G5" s="43" t="s">
        <v>76</v>
      </c>
      <c r="H5" s="45" t="n">
        <f aca="false">C16</f>
        <v>2452317.49</v>
      </c>
      <c r="I5" s="45" t="n">
        <f aca="false">C26</f>
        <v>2452317.49</v>
      </c>
      <c r="J5" s="45" t="n">
        <f aca="false">E39</f>
        <v>953010.15</v>
      </c>
      <c r="K5" s="45" t="n">
        <f aca="false">E57</f>
        <v>953010.15</v>
      </c>
      <c r="L5" s="45" t="n">
        <f aca="false">H5+J5</f>
        <v>3405327.64</v>
      </c>
      <c r="M5" s="45" t="n">
        <f aca="false">I5+K5</f>
        <v>3405327.64</v>
      </c>
    </row>
    <row r="6" customFormat="false" ht="14.25" hidden="false" customHeight="false" outlineLevel="0" collapsed="false">
      <c r="A6" s="43" t="s">
        <v>14</v>
      </c>
      <c r="B6" s="44" t="n">
        <f aca="false">[3]BP_Fct_2023!H10</f>
        <v>344922</v>
      </c>
      <c r="C6" s="44" t="n">
        <f aca="false">[3]BP_Fct_2023!J10</f>
        <v>411105</v>
      </c>
      <c r="D6" s="39"/>
      <c r="E6" s="36"/>
      <c r="F6" s="36"/>
      <c r="G6" s="36"/>
      <c r="H6" s="36"/>
      <c r="I6" s="36"/>
      <c r="J6" s="36"/>
      <c r="K6" s="36"/>
      <c r="L6" s="36"/>
      <c r="M6" s="36"/>
    </row>
    <row r="7" customFormat="false" ht="14.25" hidden="false" customHeight="false" outlineLevel="0" collapsed="false">
      <c r="A7" s="43" t="s">
        <v>16</v>
      </c>
      <c r="B7" s="44" t="n">
        <f aca="false">[3]BP_Fct_2023!H38</f>
        <v>277703</v>
      </c>
      <c r="C7" s="44" t="n">
        <f aca="false">[3]BP_Fct_2023!J38</f>
        <v>259407</v>
      </c>
      <c r="D7" s="39"/>
      <c r="E7" s="36"/>
      <c r="F7" s="36"/>
      <c r="G7" s="36"/>
      <c r="H7" s="36"/>
      <c r="I7" s="36"/>
      <c r="J7" s="36"/>
      <c r="K7" s="36"/>
      <c r="L7" s="36"/>
      <c r="M7" s="36"/>
    </row>
    <row r="8" customFormat="false" ht="14.25" hidden="false" customHeight="false" outlineLevel="0" collapsed="false">
      <c r="A8" s="43" t="s">
        <v>17</v>
      </c>
      <c r="B8" s="44" t="n">
        <f aca="false">[3]BP_Fct_2023!H43</f>
        <v>801262.3</v>
      </c>
      <c r="C8" s="44" t="n">
        <f aca="false">[3]BP_Fct_2023!J43</f>
        <v>833400</v>
      </c>
      <c r="D8" s="39"/>
      <c r="E8" s="36"/>
      <c r="F8" s="36"/>
      <c r="G8" s="36"/>
      <c r="H8" s="36"/>
      <c r="I8" s="36"/>
      <c r="J8" s="36"/>
      <c r="K8" s="36"/>
      <c r="L8" s="36"/>
      <c r="M8" s="36"/>
    </row>
    <row r="9" customFormat="false" ht="14.25" hidden="false" customHeight="false" outlineLevel="0" collapsed="false">
      <c r="A9" s="43" t="s">
        <v>19</v>
      </c>
      <c r="B9" s="44" t="n">
        <f aca="false">[3]BP_Fct_2023!H51</f>
        <v>889918</v>
      </c>
      <c r="C9" s="44" t="n">
        <f aca="false">[3]BP_Fct_2023!J51</f>
        <v>819060</v>
      </c>
      <c r="D9" s="39"/>
      <c r="E9" s="36"/>
      <c r="F9" s="36"/>
      <c r="G9" s="36"/>
      <c r="H9" s="36"/>
      <c r="I9" s="36"/>
      <c r="J9" s="36"/>
      <c r="K9" s="36"/>
      <c r="L9" s="36"/>
      <c r="M9" s="36"/>
    </row>
    <row r="10" customFormat="false" ht="14.25" hidden="false" customHeight="false" outlineLevel="0" collapsed="false">
      <c r="A10" s="43" t="s">
        <v>20</v>
      </c>
      <c r="B10" s="44" t="n">
        <f aca="false">[3]BP_Fct_2023!H74</f>
        <v>55216.07</v>
      </c>
      <c r="C10" s="44" t="n">
        <f aca="false">[3]BP_Fct_2023!J74</f>
        <v>65917.89</v>
      </c>
      <c r="D10" s="39"/>
      <c r="E10" s="36"/>
      <c r="F10" s="36"/>
      <c r="G10" s="36"/>
      <c r="H10" s="46"/>
      <c r="I10" s="36"/>
      <c r="J10" s="36"/>
      <c r="K10" s="36"/>
      <c r="L10" s="36"/>
      <c r="M10" s="36"/>
    </row>
    <row r="11" customFormat="false" ht="14.25" hidden="false" customHeight="false" outlineLevel="0" collapsed="false">
      <c r="A11" s="43" t="s">
        <v>22</v>
      </c>
      <c r="B11" s="44" t="n">
        <f aca="false">[3]BP_Fct_2023!H83</f>
        <v>30</v>
      </c>
      <c r="C11" s="44" t="n">
        <f aca="false">[3]BP_Fct_2023!J83</f>
        <v>30</v>
      </c>
      <c r="D11" s="39"/>
      <c r="E11" s="36"/>
      <c r="F11" s="36"/>
      <c r="G11" s="36"/>
      <c r="H11" s="46"/>
      <c r="I11" s="36"/>
      <c r="J11" s="36"/>
      <c r="K11" s="36"/>
      <c r="L11" s="36"/>
      <c r="M11" s="36"/>
    </row>
    <row r="12" customFormat="false" ht="14.25" hidden="false" customHeight="false" outlineLevel="0" collapsed="false">
      <c r="A12" s="43" t="s">
        <v>23</v>
      </c>
      <c r="B12" s="44" t="n">
        <f aca="false">[3]BP_Fct_2023!H86</f>
        <v>0</v>
      </c>
      <c r="C12" s="44" t="n">
        <f aca="false">[3]BP_Fct_2023!J86</f>
        <v>0</v>
      </c>
      <c r="D12" s="39"/>
      <c r="E12" s="36"/>
      <c r="F12" s="36"/>
      <c r="G12" s="46"/>
      <c r="H12" s="36"/>
      <c r="I12" s="36"/>
      <c r="J12" s="36"/>
      <c r="K12" s="36"/>
      <c r="L12" s="36"/>
      <c r="M12" s="36"/>
    </row>
    <row r="13" customFormat="false" ht="14.25" hidden="false" customHeight="false" outlineLevel="0" collapsed="false">
      <c r="A13" s="47" t="s">
        <v>77</v>
      </c>
      <c r="B13" s="48" t="n">
        <f aca="false">SUM(B5:B12)</f>
        <v>2369251.37</v>
      </c>
      <c r="C13" s="48" t="n">
        <f aca="false">SUM(C5:C12)</f>
        <v>2389919.89</v>
      </c>
      <c r="D13" s="39"/>
      <c r="E13" s="36"/>
      <c r="F13" s="36"/>
      <c r="G13" s="36"/>
      <c r="H13" s="36"/>
      <c r="I13" s="36"/>
      <c r="J13" s="36"/>
      <c r="K13" s="36"/>
      <c r="L13" s="36"/>
      <c r="M13" s="36"/>
    </row>
    <row r="14" customFormat="false" ht="14.25" hidden="false" customHeight="false" outlineLevel="0" collapsed="false">
      <c r="A14" s="43" t="s">
        <v>78</v>
      </c>
      <c r="B14" s="44" t="n">
        <f aca="false">[3]BP_Fct_2023!H94</f>
        <v>150000</v>
      </c>
      <c r="C14" s="44" t="n">
        <f aca="false">[3]BP_Fct_2023!J94</f>
        <v>30000</v>
      </c>
      <c r="D14" s="39"/>
      <c r="E14" s="36"/>
      <c r="F14" s="36"/>
      <c r="G14" s="36"/>
      <c r="H14" s="36"/>
      <c r="I14" s="36"/>
      <c r="J14" s="36"/>
      <c r="K14" s="36"/>
      <c r="L14" s="36"/>
      <c r="M14" s="36"/>
    </row>
    <row r="15" customFormat="false" ht="14.25" hidden="false" customHeight="false" outlineLevel="0" collapsed="false">
      <c r="A15" s="43" t="s">
        <v>29</v>
      </c>
      <c r="B15" s="44" t="n">
        <f aca="false">[3]BP_Fct_2023!H98</f>
        <v>50922.76</v>
      </c>
      <c r="C15" s="44" t="n">
        <f aca="false">[3]BP_Fct_2023!J98</f>
        <v>32397.6</v>
      </c>
      <c r="D15" s="39"/>
      <c r="E15" s="36"/>
      <c r="F15" s="36"/>
      <c r="G15" s="36"/>
      <c r="H15" s="36"/>
      <c r="I15" s="36"/>
      <c r="J15" s="36"/>
      <c r="K15" s="36"/>
      <c r="L15" s="36"/>
      <c r="M15" s="36"/>
    </row>
    <row r="16" customFormat="false" ht="14.25" hidden="false" customHeight="false" outlineLevel="0" collapsed="false">
      <c r="A16" s="47" t="s">
        <v>30</v>
      </c>
      <c r="B16" s="49" t="n">
        <f aca="false">SUM(B13:B15)</f>
        <v>2570174.13</v>
      </c>
      <c r="C16" s="49" t="n">
        <f aca="false">SUM(C13:C15)</f>
        <v>2452317.49</v>
      </c>
      <c r="D16" s="39"/>
      <c r="E16" s="36"/>
      <c r="F16" s="36"/>
      <c r="G16" s="36"/>
      <c r="H16" s="36"/>
      <c r="I16" s="36"/>
      <c r="J16" s="36"/>
      <c r="K16" s="36"/>
      <c r="L16" s="36"/>
      <c r="M16" s="36"/>
    </row>
    <row r="17" customFormat="false" ht="14.25" hidden="false" customHeight="false" outlineLevel="0" collapsed="false">
      <c r="A17" s="36"/>
      <c r="B17" s="36"/>
      <c r="C17" s="39"/>
      <c r="D17" s="39"/>
      <c r="E17" s="36"/>
      <c r="F17" s="36"/>
      <c r="G17" s="36"/>
      <c r="H17" s="36"/>
      <c r="I17" s="36"/>
      <c r="J17" s="36"/>
      <c r="K17" s="36"/>
      <c r="L17" s="36"/>
      <c r="M17" s="36"/>
    </row>
    <row r="18" customFormat="false" ht="14.25" hidden="false" customHeight="false" outlineLevel="0" collapsed="false">
      <c r="A18" s="38" t="s">
        <v>31</v>
      </c>
      <c r="B18" s="36"/>
      <c r="C18" s="39"/>
      <c r="D18" s="39"/>
      <c r="E18" s="36"/>
      <c r="F18" s="36"/>
      <c r="G18" s="36"/>
      <c r="H18" s="36"/>
      <c r="I18" s="36"/>
      <c r="J18" s="36"/>
      <c r="K18" s="36"/>
      <c r="L18" s="36"/>
      <c r="M18" s="36"/>
    </row>
    <row r="19" customFormat="false" ht="26.25" hidden="false" customHeight="false" outlineLevel="0" collapsed="false">
      <c r="A19" s="40" t="s">
        <v>6</v>
      </c>
      <c r="B19" s="41" t="s">
        <v>74</v>
      </c>
      <c r="C19" s="41" t="s">
        <v>75</v>
      </c>
      <c r="D19" s="39"/>
      <c r="E19" s="36"/>
      <c r="F19" s="36"/>
      <c r="G19" s="36"/>
      <c r="H19" s="36"/>
      <c r="I19" s="36"/>
      <c r="J19" s="36"/>
      <c r="K19" s="36"/>
      <c r="L19" s="36"/>
      <c r="M19" s="36"/>
    </row>
    <row r="20" customFormat="false" ht="14.25" hidden="false" customHeight="false" outlineLevel="0" collapsed="false">
      <c r="A20" s="43" t="s">
        <v>79</v>
      </c>
      <c r="B20" s="44" t="n">
        <f aca="false">[3]BP_Fct_2023!H110</f>
        <v>956702</v>
      </c>
      <c r="C20" s="50" t="n">
        <f aca="false">[3]BP_Fct_2023!J110</f>
        <v>842342</v>
      </c>
      <c r="D20" s="39"/>
      <c r="E20" s="36"/>
      <c r="F20" s="36"/>
      <c r="G20" s="36"/>
      <c r="H20" s="46"/>
      <c r="I20" s="36"/>
      <c r="J20" s="36"/>
      <c r="K20" s="36"/>
      <c r="L20" s="36"/>
      <c r="M20" s="36"/>
    </row>
    <row r="21" customFormat="false" ht="14.25" hidden="false" customHeight="false" outlineLevel="0" collapsed="false">
      <c r="A21" s="43" t="s">
        <v>34</v>
      </c>
      <c r="B21" s="44" t="n">
        <f aca="false">[3]BP_Fct_2023!H183</f>
        <v>989830</v>
      </c>
      <c r="C21" s="50" t="n">
        <f aca="false">[3]BP_Fct_2023!J183</f>
        <v>1039250</v>
      </c>
      <c r="D21" s="39"/>
      <c r="E21" s="36"/>
      <c r="F21" s="36"/>
      <c r="G21" s="36"/>
      <c r="H21" s="36"/>
      <c r="I21" s="36"/>
      <c r="J21" s="36"/>
      <c r="K21" s="36"/>
      <c r="L21" s="36"/>
      <c r="M21" s="36"/>
    </row>
    <row r="22" customFormat="false" ht="14.25" hidden="false" customHeight="false" outlineLevel="0" collapsed="false">
      <c r="A22" s="43" t="s">
        <v>35</v>
      </c>
      <c r="B22" s="44" t="n">
        <f aca="false">[3]BP_Fct_2023!H209</f>
        <v>370994</v>
      </c>
      <c r="C22" s="50" t="n">
        <f aca="false">[3]BP_Fct_2023!J209</f>
        <v>364418.86</v>
      </c>
      <c r="D22" s="39"/>
      <c r="E22" s="36"/>
      <c r="F22" s="36"/>
      <c r="G22" s="36"/>
      <c r="H22" s="36"/>
      <c r="I22" s="36"/>
      <c r="J22" s="36"/>
      <c r="K22" s="36"/>
      <c r="L22" s="36"/>
      <c r="M22" s="36"/>
    </row>
    <row r="23" customFormat="false" ht="14.25" hidden="false" customHeight="false" outlineLevel="0" collapsed="false">
      <c r="A23" s="43" t="s">
        <v>36</v>
      </c>
      <c r="B23" s="44" t="n">
        <f aca="false">[3]BP_Fct_2023!H228</f>
        <v>1200</v>
      </c>
      <c r="C23" s="50" t="n">
        <f aca="false">[3]BP_Fct_2023!J228</f>
        <v>870</v>
      </c>
      <c r="D23" s="39"/>
      <c r="E23" s="36"/>
      <c r="F23" s="36"/>
      <c r="G23" s="36"/>
      <c r="H23" s="36"/>
      <c r="I23" s="36"/>
      <c r="J23" s="36"/>
      <c r="K23" s="36"/>
      <c r="L23" s="36"/>
      <c r="M23" s="36"/>
    </row>
    <row r="24" customFormat="false" ht="14.25" hidden="false" customHeight="false" outlineLevel="0" collapsed="false">
      <c r="A24" s="47" t="s">
        <v>37</v>
      </c>
      <c r="B24" s="49" t="n">
        <f aca="false">SUM(B20:B23)</f>
        <v>2318726</v>
      </c>
      <c r="C24" s="49" t="n">
        <f aca="false">SUM(C20:C23)</f>
        <v>2246880.86</v>
      </c>
      <c r="D24" s="39"/>
      <c r="E24" s="36"/>
      <c r="F24" s="36"/>
      <c r="G24" s="36"/>
      <c r="H24" s="36"/>
      <c r="I24" s="36"/>
      <c r="J24" s="36"/>
      <c r="K24" s="36"/>
      <c r="L24" s="36"/>
      <c r="M24" s="36"/>
    </row>
    <row r="25" customFormat="false" ht="14.25" hidden="false" customHeight="false" outlineLevel="0" collapsed="false">
      <c r="A25" s="43" t="s">
        <v>38</v>
      </c>
      <c r="B25" s="44" t="n">
        <f aca="false">[3]BP_Fct_2023!H241</f>
        <v>251448.13</v>
      </c>
      <c r="C25" s="50" t="n">
        <f aca="false">[3]BP_Fct_2023!J241</f>
        <v>205436.63</v>
      </c>
      <c r="D25" s="39"/>
      <c r="E25" s="36"/>
      <c r="F25" s="36"/>
      <c r="G25" s="36"/>
      <c r="H25" s="36"/>
      <c r="I25" s="36"/>
      <c r="J25" s="36"/>
      <c r="K25" s="36"/>
      <c r="L25" s="36"/>
      <c r="M25" s="36"/>
    </row>
    <row r="26" customFormat="false" ht="14.25" hidden="false" customHeight="false" outlineLevel="0" collapsed="false">
      <c r="A26" s="47" t="s">
        <v>39</v>
      </c>
      <c r="B26" s="48" t="n">
        <f aca="false">SUM(B24:B25)</f>
        <v>2570174.13</v>
      </c>
      <c r="C26" s="48" t="n">
        <f aca="false">SUM(C24:C25)</f>
        <v>2452317.49</v>
      </c>
      <c r="D26" s="39"/>
      <c r="E26" s="36"/>
      <c r="F26" s="36"/>
      <c r="G26" s="36"/>
      <c r="H26" s="36"/>
      <c r="I26" s="36"/>
      <c r="J26" s="36"/>
      <c r="K26" s="36"/>
      <c r="L26" s="36"/>
      <c r="M26" s="36"/>
    </row>
    <row r="27" customFormat="false" ht="14.25" hidden="false" customHeight="false" outlineLevel="0" collapsed="false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</row>
    <row r="28" customFormat="false" ht="14.25" hidden="false" customHeight="false" outlineLevel="0" collapsed="false">
      <c r="A28" s="38" t="s">
        <v>40</v>
      </c>
      <c r="B28" s="36"/>
      <c r="C28" s="36"/>
      <c r="D28" s="39"/>
      <c r="E28" s="36"/>
      <c r="F28" s="36"/>
      <c r="G28" s="36"/>
      <c r="H28" s="36"/>
      <c r="I28" s="36"/>
      <c r="J28" s="36"/>
      <c r="K28" s="36"/>
      <c r="L28" s="36"/>
      <c r="M28" s="36"/>
    </row>
    <row r="29" customFormat="false" ht="26.25" hidden="false" customHeight="false" outlineLevel="0" collapsed="false">
      <c r="A29" s="40" t="s">
        <v>6</v>
      </c>
      <c r="B29" s="41" t="s">
        <v>74</v>
      </c>
      <c r="C29" s="41" t="s">
        <v>80</v>
      </c>
      <c r="D29" s="41" t="s">
        <v>75</v>
      </c>
      <c r="E29" s="41" t="s">
        <v>81</v>
      </c>
      <c r="F29" s="36"/>
      <c r="G29" s="36"/>
      <c r="H29" s="36"/>
      <c r="I29" s="36"/>
      <c r="J29" s="36"/>
      <c r="K29" s="36"/>
      <c r="L29" s="36"/>
      <c r="M29" s="36"/>
    </row>
    <row r="30" customFormat="false" ht="14.25" hidden="false" customHeight="false" outlineLevel="0" collapsed="false">
      <c r="A30" s="43" t="s">
        <v>42</v>
      </c>
      <c r="B30" s="44" t="n">
        <f aca="false">[3]BP_Ivt_2023!F7</f>
        <v>588795.95</v>
      </c>
      <c r="C30" s="50"/>
      <c r="D30" s="50" t="n">
        <f aca="false">[3]BP_Ivt_2023!J7</f>
        <v>484723.52</v>
      </c>
      <c r="E30" s="50" t="n">
        <f aca="false">SUM(C30:D30)</f>
        <v>484723.52</v>
      </c>
      <c r="F30" s="36"/>
      <c r="G30" s="36"/>
      <c r="H30" s="36"/>
      <c r="I30" s="36"/>
      <c r="J30" s="36"/>
      <c r="K30" s="36"/>
      <c r="L30" s="36"/>
      <c r="M30" s="36"/>
    </row>
    <row r="31" customFormat="false" ht="14.25" hidden="false" customHeight="false" outlineLevel="0" collapsed="false">
      <c r="A31" s="43" t="s">
        <v>43</v>
      </c>
      <c r="B31" s="44" t="n">
        <f aca="false">[3]BP_Ivt_2023!F12</f>
        <v>119296</v>
      </c>
      <c r="C31" s="50" t="n">
        <f aca="false">[3]BP_Ivt_2023!H12</f>
        <v>71900</v>
      </c>
      <c r="D31" s="50" t="n">
        <f aca="false">[3]BP_Ivt_2023!I12</f>
        <v>158600</v>
      </c>
      <c r="E31" s="50" t="n">
        <f aca="false">SUM(C31:D31)</f>
        <v>230500</v>
      </c>
      <c r="F31" s="36"/>
      <c r="G31" s="36"/>
      <c r="H31" s="36"/>
      <c r="I31" s="36"/>
      <c r="J31" s="36"/>
      <c r="K31" s="36"/>
      <c r="L31" s="36"/>
      <c r="M31" s="36"/>
    </row>
    <row r="32" customFormat="false" ht="14.25" hidden="false" customHeight="false" outlineLevel="0" collapsed="false">
      <c r="A32" s="43" t="s">
        <v>55</v>
      </c>
      <c r="B32" s="44" t="n">
        <f aca="false">[3]BP_Ivt_2023!F39</f>
        <v>1400</v>
      </c>
      <c r="C32" s="50"/>
      <c r="D32" s="50" t="n">
        <f aca="false">[3]BP_Ivt_2023!I39</f>
        <v>700</v>
      </c>
      <c r="E32" s="50" t="n">
        <f aca="false">SUM(C32:D32)</f>
        <v>700</v>
      </c>
      <c r="F32" s="36"/>
      <c r="G32" s="36"/>
      <c r="H32" s="36"/>
      <c r="I32" s="36"/>
      <c r="J32" s="36"/>
      <c r="K32" s="36"/>
      <c r="L32" s="36"/>
      <c r="M32" s="36"/>
    </row>
    <row r="33" customFormat="false" ht="14.25" hidden="false" customHeight="false" outlineLevel="0" collapsed="false">
      <c r="A33" s="43" t="s">
        <v>45</v>
      </c>
      <c r="B33" s="44" t="n">
        <f aca="false">[3]BP_Ivt_2023!F41</f>
        <v>28910</v>
      </c>
      <c r="C33" s="50"/>
      <c r="D33" s="50" t="n">
        <f aca="false">[3]BP_Ivt_2023!I41</f>
        <v>31650</v>
      </c>
      <c r="E33" s="50" t="n">
        <f aca="false">SUM(C33:D33)</f>
        <v>31650</v>
      </c>
      <c r="F33" s="36"/>
      <c r="G33" s="36"/>
      <c r="H33" s="36"/>
      <c r="I33" s="36"/>
      <c r="J33" s="36"/>
      <c r="K33" s="36"/>
      <c r="L33" s="36"/>
      <c r="M33" s="36"/>
    </row>
    <row r="34" customFormat="false" ht="14.25" hidden="false" customHeight="false" outlineLevel="0" collapsed="false">
      <c r="A34" s="47" t="s">
        <v>46</v>
      </c>
      <c r="B34" s="49" t="n">
        <f aca="false">SUM(B30:B33)</f>
        <v>738401.95</v>
      </c>
      <c r="C34" s="49" t="n">
        <f aca="false">SUM(C30:C33)</f>
        <v>71900</v>
      </c>
      <c r="D34" s="49" t="n">
        <f aca="false">SUM(D30:D33)</f>
        <v>675673.52</v>
      </c>
      <c r="E34" s="49" t="n">
        <f aca="false">SUM(E30:E33)</f>
        <v>747573.52</v>
      </c>
      <c r="F34" s="36"/>
      <c r="G34" s="36"/>
      <c r="H34" s="36"/>
      <c r="I34" s="36"/>
      <c r="J34" s="36"/>
      <c r="K34" s="36"/>
      <c r="L34" s="36"/>
      <c r="M34" s="36"/>
    </row>
    <row r="35" customFormat="false" ht="14.25" hidden="false" customHeight="false" outlineLevel="0" collapsed="false">
      <c r="A35" s="43" t="s">
        <v>82</v>
      </c>
      <c r="B35" s="44" t="n">
        <f aca="false">[3]BP_Ivt_2023!F44</f>
        <v>251448.13</v>
      </c>
      <c r="C35" s="50"/>
      <c r="D35" s="50" t="n">
        <f aca="false">[3]BP_Ivt_2023!I44</f>
        <v>205436.63</v>
      </c>
      <c r="E35" s="50" t="n">
        <f aca="false">SUM(C35:D35)</f>
        <v>205436.63</v>
      </c>
      <c r="F35" s="36"/>
      <c r="G35" s="36"/>
      <c r="H35" s="36"/>
      <c r="I35" s="36"/>
      <c r="J35" s="36"/>
      <c r="K35" s="36"/>
      <c r="L35" s="36"/>
      <c r="M35" s="36"/>
    </row>
    <row r="36" customFormat="false" ht="14.25" hidden="false" customHeight="false" outlineLevel="0" collapsed="false">
      <c r="A36" s="43" t="s">
        <v>48</v>
      </c>
      <c r="B36" s="44" t="n">
        <f aca="false">[3]BP_Ivt_2023!F49</f>
        <v>8500</v>
      </c>
      <c r="C36" s="50"/>
      <c r="D36" s="50" t="n">
        <f aca="false">[3]BP_Ivt_2023!I49</f>
        <v>0</v>
      </c>
      <c r="E36" s="50" t="n">
        <f aca="false">SUM(C36:D36)</f>
        <v>0</v>
      </c>
      <c r="F36" s="36"/>
      <c r="G36" s="36"/>
      <c r="H36" s="36"/>
      <c r="I36" s="36"/>
      <c r="J36" s="36"/>
      <c r="K36" s="36"/>
      <c r="L36" s="36"/>
      <c r="M36" s="36"/>
    </row>
    <row r="37" customFormat="false" ht="14.25" hidden="false" customHeight="false" outlineLevel="0" collapsed="false">
      <c r="A37" s="47" t="s">
        <v>49</v>
      </c>
      <c r="B37" s="49" t="n">
        <f aca="false">SUM(B34:B36)</f>
        <v>998350.08</v>
      </c>
      <c r="C37" s="49" t="n">
        <f aca="false">SUM(C34:C36)</f>
        <v>71900</v>
      </c>
      <c r="D37" s="49" t="n">
        <f aca="false">SUM(D34:D36)</f>
        <v>881110.15</v>
      </c>
      <c r="E37" s="49" t="n">
        <f aca="false">SUM(E34:E36)</f>
        <v>953010.15</v>
      </c>
      <c r="F37" s="36"/>
      <c r="G37" s="36"/>
      <c r="H37" s="36"/>
      <c r="I37" s="36"/>
      <c r="J37" s="36"/>
      <c r="K37" s="36"/>
      <c r="L37" s="36"/>
      <c r="M37" s="36"/>
    </row>
    <row r="38" customFormat="false" ht="14.25" hidden="false" customHeight="false" outlineLevel="0" collapsed="false">
      <c r="A38" s="43" t="s">
        <v>50</v>
      </c>
      <c r="B38" s="44"/>
      <c r="C38" s="50"/>
      <c r="D38" s="50" t="n">
        <v>0</v>
      </c>
      <c r="E38" s="50" t="n">
        <f aca="false">SUM(C38:D38)</f>
        <v>0</v>
      </c>
      <c r="F38" s="36"/>
      <c r="G38" s="36"/>
      <c r="H38" s="36"/>
      <c r="I38" s="36"/>
      <c r="J38" s="36"/>
      <c r="K38" s="36"/>
      <c r="L38" s="36"/>
      <c r="M38" s="36"/>
    </row>
    <row r="39" customFormat="false" ht="14.25" hidden="false" customHeight="false" outlineLevel="0" collapsed="false">
      <c r="A39" s="47" t="s">
        <v>51</v>
      </c>
      <c r="B39" s="48" t="n">
        <f aca="false">SUM(B37:B38)</f>
        <v>998350.08</v>
      </c>
      <c r="C39" s="48" t="n">
        <f aca="false">SUM(C37:C38)</f>
        <v>71900</v>
      </c>
      <c r="D39" s="48" t="n">
        <f aca="false">SUM(D37:D38)</f>
        <v>881110.15</v>
      </c>
      <c r="E39" s="48" t="n">
        <f aca="false">SUM(E37:E38)</f>
        <v>953010.15</v>
      </c>
      <c r="F39" s="36"/>
      <c r="G39" s="36"/>
      <c r="H39" s="36"/>
      <c r="I39" s="36"/>
      <c r="J39" s="36"/>
      <c r="K39" s="36"/>
      <c r="L39" s="36"/>
      <c r="M39" s="36"/>
    </row>
    <row r="40" customFormat="false" ht="14.25" hidden="false" customHeight="false" outlineLevel="0" collapsed="false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</row>
    <row r="41" customFormat="false" ht="14.25" hidden="false" customHeight="false" outlineLevel="0" collapsed="false">
      <c r="A41" s="38" t="s">
        <v>52</v>
      </c>
      <c r="B41" s="36"/>
      <c r="C41" s="36"/>
      <c r="D41" s="39"/>
      <c r="E41" s="36"/>
      <c r="F41" s="36"/>
      <c r="G41" s="36"/>
      <c r="H41" s="36"/>
      <c r="I41" s="36"/>
      <c r="J41" s="36"/>
      <c r="K41" s="36"/>
      <c r="L41" s="36"/>
      <c r="M41" s="36"/>
    </row>
    <row r="42" customFormat="false" ht="26.25" hidden="false" customHeight="false" outlineLevel="0" collapsed="false">
      <c r="A42" s="40" t="s">
        <v>6</v>
      </c>
      <c r="B42" s="41" t="s">
        <v>74</v>
      </c>
      <c r="C42" s="41" t="s">
        <v>80</v>
      </c>
      <c r="D42" s="41" t="s">
        <v>75</v>
      </c>
      <c r="E42" s="41" t="s">
        <v>81</v>
      </c>
      <c r="F42" s="36"/>
      <c r="G42" s="36"/>
      <c r="H42" s="36"/>
      <c r="I42" s="36"/>
      <c r="J42" s="36"/>
      <c r="K42" s="36"/>
      <c r="L42" s="36"/>
      <c r="M42" s="36"/>
    </row>
    <row r="43" customFormat="false" ht="14.25" hidden="false" customHeight="false" outlineLevel="0" collapsed="false">
      <c r="A43" s="43" t="s">
        <v>54</v>
      </c>
      <c r="B43" s="44" t="n">
        <f aca="false">[3]BP_Ivt_2023!F60</f>
        <v>106000</v>
      </c>
      <c r="C43" s="50"/>
      <c r="D43" s="50" t="n">
        <f aca="false">[3]BP_Ivt_2023!I60</f>
        <v>106000</v>
      </c>
      <c r="E43" s="50" t="n">
        <f aca="false">SUM(C43:D43)</f>
        <v>106000</v>
      </c>
      <c r="F43" s="36"/>
      <c r="G43" s="36"/>
      <c r="H43" s="36"/>
      <c r="I43" s="36"/>
      <c r="J43" s="36"/>
      <c r="K43" s="36"/>
      <c r="L43" s="36"/>
      <c r="M43" s="36"/>
    </row>
    <row r="44" customFormat="false" ht="14.25" hidden="false" customHeight="false" outlineLevel="0" collapsed="false">
      <c r="A44" s="43" t="s">
        <v>55</v>
      </c>
      <c r="B44" s="44" t="n">
        <f aca="false">[3]BP_Ivt_2023!F63</f>
        <v>1400</v>
      </c>
      <c r="C44" s="50"/>
      <c r="D44" s="50" t="n">
        <f aca="false">[3]BP_Ivt_2023!I63</f>
        <v>700</v>
      </c>
      <c r="E44" s="50" t="n">
        <f aca="false">SUM(C44:D44)</f>
        <v>700</v>
      </c>
      <c r="F44" s="36"/>
      <c r="G44" s="36"/>
      <c r="H44" s="36"/>
      <c r="I44" s="36"/>
      <c r="J44" s="36"/>
      <c r="K44" s="36"/>
      <c r="L44" s="36"/>
      <c r="M44" s="36"/>
    </row>
    <row r="45" customFormat="false" ht="14.25" hidden="false" customHeight="false" outlineLevel="0" collapsed="false">
      <c r="A45" s="43" t="s">
        <v>83</v>
      </c>
      <c r="B45" s="44" t="n">
        <f aca="false">[3]BP_Ivt_2023!F65</f>
        <v>31200</v>
      </c>
      <c r="C45" s="50" t="n">
        <f aca="false">[3]BP_Ivt_2023!H65</f>
        <v>810</v>
      </c>
      <c r="D45" s="50" t="n">
        <f aca="false">[3]BP_Ivt_2023!I65</f>
        <v>10000</v>
      </c>
      <c r="E45" s="50" t="n">
        <f aca="false">SUM(C45:D45)</f>
        <v>10810</v>
      </c>
      <c r="F45" s="36"/>
      <c r="G45" s="36"/>
      <c r="H45" s="36"/>
      <c r="I45" s="36"/>
      <c r="J45" s="36"/>
      <c r="K45" s="36"/>
      <c r="L45" s="36"/>
      <c r="M45" s="36"/>
    </row>
    <row r="46" customFormat="false" ht="14.25" hidden="false" customHeight="false" outlineLevel="0" collapsed="false">
      <c r="A46" s="43" t="s">
        <v>57</v>
      </c>
      <c r="B46" s="44" t="n">
        <f aca="false">[3]BP_Ivt_2023!F69</f>
        <v>2800</v>
      </c>
      <c r="C46" s="50"/>
      <c r="D46" s="50" t="n">
        <f aca="false">[3]BP_Ivt_2023!I69</f>
        <v>40100</v>
      </c>
      <c r="E46" s="50" t="n">
        <f aca="false">SUM(C46:D46)</f>
        <v>40100</v>
      </c>
      <c r="F46" s="36"/>
      <c r="G46" s="36"/>
      <c r="H46" s="36"/>
      <c r="I46" s="36"/>
      <c r="J46" s="36"/>
      <c r="K46" s="36"/>
      <c r="L46" s="36"/>
      <c r="M46" s="36"/>
    </row>
    <row r="47" customFormat="false" ht="14.25" hidden="false" customHeight="false" outlineLevel="0" collapsed="false">
      <c r="A47" s="43" t="s">
        <v>58</v>
      </c>
      <c r="B47" s="44" t="n">
        <f aca="false">[3]BP_Ivt_2023!F72</f>
        <v>74628.26</v>
      </c>
      <c r="C47" s="50" t="n">
        <f aca="false">[3]BP_Ivt_2023!H72</f>
        <v>5249.01</v>
      </c>
      <c r="D47" s="50" t="n">
        <f aca="false">[3]BP_Ivt_2023!I72</f>
        <v>58309</v>
      </c>
      <c r="E47" s="50" t="n">
        <f aca="false">SUM(C47:D47)</f>
        <v>63558.01</v>
      </c>
      <c r="F47" s="36"/>
      <c r="G47" s="36"/>
      <c r="H47" s="51"/>
      <c r="I47" s="36"/>
      <c r="J47" s="36"/>
      <c r="K47" s="36"/>
      <c r="L47" s="36"/>
      <c r="M47" s="36"/>
    </row>
    <row r="48" customFormat="false" ht="14.25" hidden="false" customHeight="false" outlineLevel="0" collapsed="false">
      <c r="A48" s="43" t="s">
        <v>59</v>
      </c>
      <c r="B48" s="44" t="n">
        <f aca="false">[3]BP_Ivt_2023!F99</f>
        <v>421538.98</v>
      </c>
      <c r="C48" s="50" t="n">
        <f aca="false">[3]BP_Ivt_2023!H99</f>
        <v>85686.24</v>
      </c>
      <c r="D48" s="50" t="n">
        <f aca="false">[3]BP_Ivt_2023!I99</f>
        <v>328422.56</v>
      </c>
      <c r="E48" s="50" t="n">
        <f aca="false">SUM(C48:D48)</f>
        <v>414108.8</v>
      </c>
      <c r="F48" s="36"/>
      <c r="G48" s="36"/>
      <c r="H48" s="51"/>
      <c r="I48" s="51"/>
      <c r="J48" s="36"/>
      <c r="K48" s="36"/>
      <c r="L48" s="36"/>
      <c r="M48" s="36"/>
    </row>
    <row r="49" customFormat="false" ht="14.25" hidden="false" customHeight="false" outlineLevel="0" collapsed="false">
      <c r="A49" s="43" t="s">
        <v>60</v>
      </c>
      <c r="B49" s="44" t="n">
        <f aca="false">[3]BP_Ivt_2023!F181</f>
        <v>500</v>
      </c>
      <c r="C49" s="50"/>
      <c r="D49" s="50" t="n">
        <f aca="false">[3]BP_Ivt_2023!I181</f>
        <v>0</v>
      </c>
      <c r="E49" s="50" t="n">
        <f aca="false">SUM(C49:D49)</f>
        <v>0</v>
      </c>
      <c r="F49" s="36"/>
      <c r="G49" s="36"/>
      <c r="H49" s="36"/>
      <c r="I49" s="36"/>
      <c r="J49" s="36"/>
      <c r="K49" s="36"/>
      <c r="L49" s="36"/>
      <c r="M49" s="36"/>
    </row>
    <row r="50" customFormat="false" ht="14.25" hidden="false" customHeight="false" outlineLevel="0" collapsed="false">
      <c r="A50" s="43" t="s">
        <v>61</v>
      </c>
      <c r="B50" s="44" t="n">
        <f aca="false">[3]BP_Ivt_2023!F184</f>
        <v>60000</v>
      </c>
      <c r="C50" s="50"/>
      <c r="D50" s="50" t="n">
        <f aca="false">[3]BP_Ivt_2023!I184</f>
        <v>98650</v>
      </c>
      <c r="E50" s="50" t="n">
        <f aca="false">SUM(C50:D50)</f>
        <v>98650</v>
      </c>
      <c r="F50" s="36"/>
      <c r="G50" s="36"/>
      <c r="H50" s="36"/>
      <c r="I50" s="36"/>
      <c r="J50" s="36"/>
      <c r="K50" s="36"/>
      <c r="L50" s="36"/>
      <c r="M50" s="36"/>
    </row>
    <row r="51" customFormat="false" ht="14.25" hidden="false" customHeight="false" outlineLevel="0" collapsed="false">
      <c r="A51" s="43" t="s">
        <v>45</v>
      </c>
      <c r="B51" s="44" t="n">
        <f aca="false">[3]BP_Ivt_2023!F188</f>
        <v>28910</v>
      </c>
      <c r="C51" s="50" t="n">
        <f aca="false">[3]BP_Ivt_2023!H188</f>
        <v>28910</v>
      </c>
      <c r="D51" s="50" t="n">
        <f aca="false">[3]BP_Ivt_2023!I188</f>
        <v>2740</v>
      </c>
      <c r="E51" s="50" t="n">
        <f aca="false">SUM(C51:D51)</f>
        <v>31650</v>
      </c>
      <c r="F51" s="36"/>
      <c r="G51" s="36"/>
      <c r="H51" s="36"/>
      <c r="I51" s="36"/>
      <c r="J51" s="36"/>
      <c r="K51" s="36"/>
      <c r="L51" s="36"/>
      <c r="M51" s="36"/>
    </row>
    <row r="52" customFormat="false" ht="14.25" hidden="false" customHeight="false" outlineLevel="0" collapsed="false">
      <c r="A52" s="47" t="s">
        <v>62</v>
      </c>
      <c r="B52" s="49" t="n">
        <f aca="false">SUM(B43:B51)</f>
        <v>726977.24</v>
      </c>
      <c r="C52" s="49" t="n">
        <f aca="false">SUM(C43:C51)</f>
        <v>120655.25</v>
      </c>
      <c r="D52" s="49" t="n">
        <f aca="false">SUM(D43:D51)</f>
        <v>644921.56</v>
      </c>
      <c r="E52" s="49" t="n">
        <f aca="false">SUM(E43:E51)</f>
        <v>765576.81</v>
      </c>
      <c r="F52" s="36"/>
      <c r="G52" s="36"/>
      <c r="H52" s="36"/>
      <c r="I52" s="36"/>
      <c r="J52" s="36"/>
      <c r="K52" s="36"/>
      <c r="L52" s="36"/>
      <c r="M52" s="36"/>
    </row>
    <row r="53" customFormat="false" ht="14.25" hidden="false" customHeight="false" outlineLevel="0" collapsed="false">
      <c r="A53" s="43" t="s">
        <v>63</v>
      </c>
      <c r="B53" s="44" t="n">
        <f aca="false">[3]BP_Ivt_2023!F196</f>
        <v>150000</v>
      </c>
      <c r="C53" s="50"/>
      <c r="D53" s="50" t="n">
        <f aca="false">[3]BP_Ivt_2023!I196</f>
        <v>30000</v>
      </c>
      <c r="E53" s="50" t="n">
        <f aca="false">SUM(C53:D53)</f>
        <v>30000</v>
      </c>
      <c r="F53" s="36"/>
      <c r="G53" s="36"/>
      <c r="H53" s="36"/>
      <c r="I53" s="36"/>
      <c r="J53" s="36"/>
      <c r="K53" s="36"/>
      <c r="L53" s="36"/>
      <c r="M53" s="36"/>
    </row>
    <row r="54" customFormat="false" ht="14.25" hidden="false" customHeight="false" outlineLevel="0" collapsed="false">
      <c r="A54" s="43" t="s">
        <v>48</v>
      </c>
      <c r="B54" s="44" t="n">
        <f aca="false">[3]BP_Ivt_2023!F200</f>
        <v>8500</v>
      </c>
      <c r="C54" s="50"/>
      <c r="D54" s="50" t="n">
        <f aca="false">[3]BP_Ivt_2023!I200</f>
        <v>0</v>
      </c>
      <c r="E54" s="50" t="n">
        <f aca="false">SUM(C54:D54)</f>
        <v>0</v>
      </c>
      <c r="F54" s="36"/>
      <c r="G54" s="36"/>
      <c r="H54" s="36"/>
      <c r="I54" s="36"/>
      <c r="J54" s="36"/>
      <c r="K54" s="36"/>
      <c r="L54" s="36"/>
      <c r="M54" s="36"/>
    </row>
    <row r="55" customFormat="false" ht="14.25" hidden="false" customHeight="false" outlineLevel="0" collapsed="false">
      <c r="A55" s="47" t="s">
        <v>66</v>
      </c>
      <c r="B55" s="48" t="n">
        <f aca="false">SUM(B52:B54)</f>
        <v>885477.24</v>
      </c>
      <c r="C55" s="48" t="n">
        <f aca="false">SUM(C52:C54)</f>
        <v>120655.25</v>
      </c>
      <c r="D55" s="48" t="n">
        <f aca="false">SUM(D52:D54)</f>
        <v>674921.56</v>
      </c>
      <c r="E55" s="48" t="n">
        <f aca="false">SUM(E52:E54)</f>
        <v>795576.81</v>
      </c>
      <c r="F55" s="36"/>
      <c r="G55" s="36"/>
      <c r="H55" s="36"/>
      <c r="I55" s="36"/>
      <c r="J55" s="36"/>
      <c r="K55" s="36"/>
      <c r="L55" s="36"/>
      <c r="M55" s="36"/>
    </row>
    <row r="56" customFormat="false" ht="14.25" hidden="false" customHeight="false" outlineLevel="0" collapsed="false">
      <c r="A56" s="43" t="s">
        <v>65</v>
      </c>
      <c r="B56" s="50" t="n">
        <f aca="false">[3]BP_Ivt_2023!F205</f>
        <v>112872.84</v>
      </c>
      <c r="C56" s="43"/>
      <c r="D56" s="52" t="n">
        <f aca="false">[3]BP_Ivt_2023!I205</f>
        <v>157433.34</v>
      </c>
      <c r="E56" s="50" t="n">
        <f aca="false">SUM(C56:D56)</f>
        <v>157433.34</v>
      </c>
      <c r="F56" s="36"/>
      <c r="G56" s="36"/>
      <c r="H56" s="36"/>
      <c r="I56" s="36"/>
      <c r="J56" s="36"/>
      <c r="K56" s="36"/>
      <c r="L56" s="36"/>
      <c r="M56" s="36"/>
    </row>
    <row r="57" customFormat="false" ht="14.25" hidden="false" customHeight="false" outlineLevel="0" collapsed="false">
      <c r="A57" s="47" t="s">
        <v>66</v>
      </c>
      <c r="B57" s="48" t="n">
        <f aca="false">SUM(B55:B56)</f>
        <v>998350.08</v>
      </c>
      <c r="C57" s="48" t="n">
        <f aca="false">SUM(C55:C56)</f>
        <v>120655.25</v>
      </c>
      <c r="D57" s="48" t="n">
        <f aca="false">SUM(D55:D56)</f>
        <v>832354.9</v>
      </c>
      <c r="E57" s="48" t="n">
        <f aca="false">SUM(E55:E56)</f>
        <v>953010.15</v>
      </c>
      <c r="F57" s="36"/>
      <c r="G57" s="36"/>
      <c r="H57" s="36"/>
      <c r="I57" s="36"/>
      <c r="J57" s="36"/>
      <c r="K57" s="36"/>
      <c r="L57" s="36"/>
      <c r="M57" s="36"/>
    </row>
    <row r="58" customFormat="false" ht="14.25" hidden="false" customHeight="false" outlineLevel="0" collapsed="false">
      <c r="A58" s="36"/>
      <c r="B58" s="36"/>
      <c r="C58" s="36"/>
      <c r="D58" s="39"/>
      <c r="E58" s="36"/>
      <c r="F58" s="36"/>
      <c r="G58" s="36"/>
      <c r="H58" s="36"/>
      <c r="I58" s="36"/>
      <c r="J58" s="36"/>
      <c r="K58" s="36"/>
      <c r="L58" s="36"/>
      <c r="M58" s="36"/>
    </row>
  </sheetData>
  <mergeCells count="5">
    <mergeCell ref="A1:D1"/>
    <mergeCell ref="G1:J1"/>
    <mergeCell ref="H3:I3"/>
    <mergeCell ref="J3:K3"/>
    <mergeCell ref="L3:M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2023-08-21T14:21:18Z</dcterms:created>
  <dc:creator>Direction Mairie de SARE</dc:creator>
  <dc:description/>
  <dc:language>fr-FR</dc:language>
  <cp:lastModifiedBy/>
  <dcterms:modified xsi:type="dcterms:W3CDTF">2023-10-24T10:53:23Z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